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/>
  </bookViews>
  <sheets>
    <sheet name="劳务" sheetId="109" r:id="rId1"/>
  </sheets>
  <definedNames>
    <definedName name="_xlnm._FilterDatabase" localSheetId="0" hidden="1">劳务!$A$1:$G$116</definedName>
    <definedName name="_xlnm.Print_Titles" localSheetId="0">劳务!$1:$5</definedName>
    <definedName name="_xlnm.Print_Area" localSheetId="0">劳务!$A$1:$H$115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<sst xmlns="http://schemas.openxmlformats.org/spreadsheetml/2006/main" count="389" uniqueCount="233">
  <si>
    <t>劳务清单</t>
  </si>
  <si>
    <t>工程名称：金湾区航空新城并宏大厦市政配套工程</t>
  </si>
  <si>
    <t>序号</t>
  </si>
  <si>
    <t>企业指导价</t>
  </si>
  <si>
    <t>项目名称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</si>
  <si>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</si>
  <si>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</si>
  <si>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</si>
  <si>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</si>
  <si>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</si>
  <si>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</si>
  <si>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</si>
  <si>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</si>
  <si>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路面排水</t>
  </si>
  <si>
    <t>SZLW020502002</t>
  </si>
  <si>
    <t>1、名称：C40混凝土偏沟
2、综合考虑按设计图纸及规范要求、完成这项工程的一切费用</t>
  </si>
  <si>
    <t>m3</t>
  </si>
  <si>
    <t>配合放线、测量、支模、浇注、成型、养生、成品保护、工作面清理等全过程。</t>
  </si>
  <si>
    <t>SZLW020203004</t>
  </si>
  <si>
    <t>1、名称：PVC带孔透水管
2、规格：DN80
3、综合考虑按设计图纸及规范要求、完成这项工程的一切费用</t>
  </si>
  <si>
    <t>m</t>
  </si>
  <si>
    <t>打孔、管口处理、对口、上件、连接、管件安装水压试验及水冲洗等全过程</t>
  </si>
  <si>
    <t>SZLW020102005</t>
  </si>
  <si>
    <t>1、铺防渗土工布
2、涂沥青粘层
3、综合考虑按设计图纸及规范要求、完成这项工程的一切费用</t>
  </si>
  <si>
    <t>m2</t>
  </si>
  <si>
    <t>1、清理整平路基、挖填锚固沟、铺装土工格栅或铺设土工布、缝合及锚固土工布。
2、清扫路面、运油、洒布机喷油、移动挡板(或遮盖物)保护侧缘石</t>
  </si>
  <si>
    <t>人行道</t>
  </si>
  <si>
    <t>SZLW020102003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</si>
  <si>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</si>
  <si>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</si>
  <si>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</si>
  <si>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</si>
  <si>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
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</si>
  <si>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</si>
  <si>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
1、规格：100*15*10
2、M10水泥砂浆
3、厚度：3cm
4、C15混凝土后座
5、综合考虑按设计图纸及规范要求、完成这项工程的一切费用</t>
  </si>
  <si>
    <t>1、名称：花岗岩防撞柱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</si>
  <si>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</si>
  <si>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</si>
  <si>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</si>
  <si>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</si>
  <si>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1、名称:A1型镀锌穿孔钢板围挡（含基础）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</si>
  <si>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</si>
  <si>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JTLW012001001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</si>
  <si>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</si>
  <si>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2、含发电机等</t>
  </si>
  <si>
    <t>二</t>
  </si>
  <si>
    <t>金湾区航空新城并宏大厦市政配套工程-交通工程</t>
  </si>
  <si>
    <t>标志牌
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</si>
  <si>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</si>
  <si>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</si>
  <si>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标志牌
1、种类：限制速度（禁38）
2、规格:圆形φ80
3、材料种类:3mm厚铝合金板，V类反光膜(反光等级&gt;3M钻石级)
4、综合考虑按图纸和规范要求而实施、完成这项工程的一切有关费用</t>
  </si>
  <si>
    <t>标志牌
1、种类：减速让行标志
2、规格:三角形，边长90cm
3、材料种类:3mm厚铝合金板，V类反光膜(反光等级&gt;3M钻石级)
4、综合考虑按图纸和规范要求而实施、完成这项工程的一切有关费用</t>
  </si>
  <si>
    <t>标志牌
1、种类：向左急变路（警2-1）
2、规格:三角形，边长90cm
3、材料种类:3mm厚铝合金板，V类反光膜(反光等级&gt;3M钻石级)
4、综合考虑按图纸和规范要求而实施、完成这项工程的一切有关费用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</si>
  <si>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</si>
  <si>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</si>
  <si>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SZLW020801006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</si>
  <si>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</si>
  <si>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</si>
  <si>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</si>
  <si>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</si>
  <si>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1、名称：标志牌
2、规格:1200×1500
3、材料种类:3mm厚铝合金板 IV类
4、综合考虑按图纸和规范要求而实施、完成这项工程的一切有关费用</t>
  </si>
  <si>
    <t>1、名称：标志牌
2、规格:1200×600
3、材料种类:3mm厚铝合金板 IV类
4、综合考虑按图纸和规范要求而实施、完成这项工程的一切有关费用</t>
  </si>
  <si>
    <t>1、名称：标志架
2、材质:角铁
3、规格:30×30
4、综合考虑按图纸和规范要求而实施、完成这项工程的一切有关费用</t>
  </si>
  <si>
    <t>安装、固定等全过程</t>
  </si>
  <si>
    <t>三</t>
  </si>
  <si>
    <t>金湾区航空新城并宏大厦市政配套工程-管线工程</t>
  </si>
  <si>
    <t>给排水</t>
  </si>
  <si>
    <t>给水</t>
  </si>
  <si>
    <t>1</t>
  </si>
  <si>
    <t>SZLW020203005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</si>
  <si>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</si>
  <si>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</si>
  <si>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2</t>
  </si>
  <si>
    <t>1、名称:承插离心球墨铸铁给水管
2、规格:DN200
3、其他：管道试压及消毒冲洗
4、综合考虑按图纸和规范要求而实施、完成这项工程的一切有关费用</t>
  </si>
  <si>
    <t>3</t>
  </si>
  <si>
    <t>1、名称:承插离心球墨铸铁给水管
2、规格:DN300
3、其他：管道试压及消毒冲洗
4、综合考虑按图纸和规范要求而实施、完成这项工程的一切有关费用</t>
  </si>
  <si>
    <t>细砂回填</t>
  </si>
  <si>
    <t>4</t>
  </si>
  <si>
    <t>SZLW020801020</t>
  </si>
  <si>
    <t>排泥管
1、材质:直缝焊接钢管
2、规格:φ108×6
3、综合考虑按图纸和规范要求而实施、完成这项工程的一切有关费用</t>
  </si>
  <si>
    <t>测位、锯管、套丝、弯管、配管、接地、补漆、穿引线。</t>
  </si>
  <si>
    <t>5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</si>
  <si>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</si>
  <si>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</si>
  <si>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6</t>
  </si>
  <si>
    <t>JTLW020401003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</si>
  <si>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</si>
  <si>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</si>
  <si>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</si>
  <si>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7</t>
  </si>
  <si>
    <t>1、名称:排泥阀井（07MS101-2-58）
2、规格:φ1000
3、综合考虑按图纸和规范要求而实施、完成这项工程的一切有关费用</t>
  </si>
  <si>
    <t>8</t>
  </si>
  <si>
    <t>1、名称:排泥阀
2、规格:DN100
3、综合考虑按图纸和规范要求而实施、完成这项工程的一切有关费用</t>
  </si>
  <si>
    <t>9</t>
  </si>
  <si>
    <t>1、名称:排泥湿井（07MS101-2-59）
2、规格:φ1000
3、综合考虑按图纸和规范要求而实施、完成这项工程的一切有关费用</t>
  </si>
  <si>
    <t>10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</si>
  <si>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</si>
  <si>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</si>
  <si>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11</t>
  </si>
  <si>
    <t>1、名称:球墨铸铁四通
2、规格:DN200×150
3、公称压力：PN=1.0MPa
4、综合考虑按图纸和规范要求而实施、完成这项工程的一切有关费用</t>
  </si>
  <si>
    <t>12</t>
  </si>
  <si>
    <t>1、名称:球墨铸铁三通
2、规格:DN300×150
3、公称压力：PN=1.0MPa
4、综合考虑按图纸和规范要求而实施、完成这项工程的一切有关费用</t>
  </si>
  <si>
    <t>13</t>
  </si>
  <si>
    <t>1、名称:排泥三通
2、规格:DN300×100
3、公称压力：PN=1.0MPa
4、综合考虑按图纸和规范要求而实施、完成这项工程的一切有关费用</t>
  </si>
  <si>
    <t>14</t>
  </si>
  <si>
    <t>1、名称:球墨铸铁90°弯头
2、规格:DN300
3、公称压力：PN=1.0MPa
4、综合考虑按图纸和规范要求而实施、完成这项工程的一切有关费用</t>
  </si>
  <si>
    <t>15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</si>
  <si>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</si>
  <si>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</si>
  <si>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</si>
  <si>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</si>
  <si>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</si>
  <si>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</si>
  <si>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</si>
  <si>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</si>
  <si>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1、名称:90°水平弯管支墩（10S505-53）
2、规格:DN300
3、综合考虑按图纸和规范要求而实施、完成这项工程的一切有关费用</t>
  </si>
  <si>
    <t>19</t>
  </si>
  <si>
    <t>1、名称:30°水平弯管支墩（10S505-53）
2、规格:DN300
3、综合考虑按图纸和规范要求而实施、完成这项工程的一切有关费用</t>
  </si>
  <si>
    <t>20</t>
  </si>
  <si>
    <t>1、名称:水平管堵支墩（10S505-58）
2、规格:DN200
3、综合考虑按图纸和规范要求而实施、完成这项工程的一切有关费用</t>
  </si>
  <si>
    <t>21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</si>
  <si>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</si>
  <si>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</si>
  <si>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</si>
  <si>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</si>
  <si>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1、名称:给水管堵头
2、规格:DN200
3、综合考虑按图纸和规范要求而实施、完成这项工程的一切有关费用</t>
  </si>
  <si>
    <t>24</t>
  </si>
  <si>
    <t>1、名称：给水管道标识牌
2、综合考虑按图纸和规范要求而实施、完成这项工程的一切有关费用</t>
  </si>
  <si>
    <t>定位、钻孔、安装</t>
  </si>
  <si>
    <t>25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</si>
  <si>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</si>
  <si>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</si>
  <si>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</si>
  <si>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26</t>
  </si>
  <si>
    <t>1、名称:给水管堵头
2、规格:DN100
3、综合考虑按图纸和规范要求而实施、完成这项工程的一切有关费用</t>
  </si>
  <si>
    <t>27</t>
  </si>
  <si>
    <t>1、名称:钢制变径
2、规格:DN150×100
3、综合考虑按图纸和规范要求而实施、完成这项工程的一切有关费用</t>
  </si>
  <si>
    <t>定位、坡口、组对焊接</t>
  </si>
  <si>
    <t>SZLW020202004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</si>
  <si>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</si>
  <si>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</si>
  <si>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SZLW020202005</t>
  </si>
  <si>
    <t>1、名称:II级钢筋混凝土管
2、规格:D800
3、其他：闭水试验
4、综合考虑按图纸和规范要求而实施、完成这项工程的一切有关费用</t>
  </si>
  <si>
    <t>SZLW020402002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</si>
  <si>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</si>
  <si>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</si>
  <si>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</si>
  <si>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</si>
  <si>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1、名称:管座基础
2、规格：C20
3、综合考虑按图纸和规范要求而实施、完成这项工程的一切有关费用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</si>
  <si>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</si>
  <si>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</si>
  <si>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</si>
  <si>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</si>
  <si>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</si>
  <si>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</si>
  <si>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</si>
  <si>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</si>
  <si>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</si>
  <si>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</si>
  <si>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</si>
  <si>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1、名称:环保型双箅雨水口
2、规格：参15MR105-3
3、综合考虑按图纸和规范要求而实施、完成这项工程的一切有关费用</t>
  </si>
  <si>
    <t>五</t>
  </si>
  <si>
    <t>金湾区航空新城并宏大厦市政配套工程-喷灌工程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</si>
  <si>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</si>
  <si>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</si>
  <si>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</si>
  <si>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</si>
  <si>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</si>
  <si>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</si>
  <si>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</si>
  <si>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</si>
  <si>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</si>
  <si>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</si>
  <si>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</si>
  <si>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</si>
  <si>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</si>
  <si>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</si>
  <si>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</si>
  <si>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</si>
  <si>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</si>
  <si>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</si>
  <si>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</si>
  <si>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</si>
  <si>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</si>
  <si>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</si>
  <si>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</si>
  <si>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</si>
  <si>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</si>
  <si>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</si>
  <si>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1、名称：快速提水器（全套）
2、规格：DN25
3、综合考虑按图纸和规范要求而实施、完成这项工程的一切有关费用</t>
  </si>
  <si>
    <t>就位、固定、安装</t>
  </si>
  <si>
    <t>六</t>
  </si>
  <si>
    <t>金湾区航空新城并宏大厦市政配套工程-照明工程</t>
  </si>
  <si>
    <t>JTLW020505001</t>
  </si>
  <si>
    <t>1、名称：单挑路灯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</si>
  <si>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</si>
  <si>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</si>
  <si>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</si>
  <si>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</si>
  <si>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</si>
  <si>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</si>
  <si>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</si>
  <si>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</si>
  <si>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</si>
  <si>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</si>
  <si>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</si>
  <si>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</si>
  <si>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</si>
  <si>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</si>
  <si>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</si>
  <si>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</si>
  <si>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</si>
  <si>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七</t>
  </si>
  <si>
    <t>金湾区航空新城并宏大厦市政配套工程-景观工程</t>
  </si>
  <si>
    <t>人行道铺装</t>
  </si>
  <si>
    <t>SZLW020103002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</si>
  <si>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</si>
  <si>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</si>
  <si>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</si>
  <si>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</si>
  <si>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</si>
  <si>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</si>
  <si>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</si>
  <si>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1、名称：成品铁艺坐凳
2、规格：1500mm×460mm×710mm
3、材质：铝合金
4、综合考虑按设计图纸及规范要求、完成这项工程的一切费用</t>
  </si>
  <si>
    <t>九</t>
  </si>
  <si>
    <t>零工</t>
  </si>
  <si>
    <t>技工
1、综合工日：按8小时/工日计算
2、工种范围：泥水工、木工、铁工、电工、焊工等综合考虑</t>
  </si>
  <si>
    <t>工日</t>
  </si>
  <si>
    <t>综合工日</t>
  </si>
  <si>
    <t>小工
1、综合工日：按8小时/工日计算
2、工种范围：杂工</t>
  </si>
  <si>
    <t>小计</t>
  </si>
  <si>
    <t>税率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</si>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</sst>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;\-0.00;"/>
    <numFmt numFmtId="179" formatCode="0.000"/>
    <numFmt numFmtId="180" formatCode="0.000_ "/>
  </numFmts>
  <fonts count="42">
    <font>
      <sz val="9"/>
      <name val="SimSun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5" borderId="1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7" borderId="23" applyNumberFormat="0" applyAlignment="0" applyProtection="0">
      <alignment vertical="center"/>
    </xf>
    <xf numFmtId="0" fontId="29" fillId="7" borderId="22" applyNumberFormat="0" applyAlignment="0" applyProtection="0">
      <alignment vertical="center"/>
    </xf>
    <xf numFmtId="0" fontId="30" fillId="8" borderId="24" applyNumberFormat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0">
      <alignment vertical="center"/>
    </xf>
    <xf numFmtId="0" fontId="9" fillId="0" borderId="0"/>
    <xf numFmtId="0" fontId="38" fillId="0" borderId="0"/>
    <xf numFmtId="0" fontId="38" fillId="0" borderId="0"/>
    <xf numFmtId="0" fontId="9" fillId="0" borderId="0"/>
    <xf numFmtId="0" fontId="2" fillId="0" borderId="0"/>
    <xf numFmtId="0" fontId="39" fillId="0" borderId="0"/>
    <xf numFmtId="0" fontId="38" fillId="0" borderId="0">
      <alignment vertical="center"/>
    </xf>
    <xf numFmtId="0" fontId="9" fillId="0" borderId="0"/>
    <xf numFmtId="0" fontId="9" fillId="0" borderId="0"/>
    <xf numFmtId="0" fontId="9" fillId="0" borderId="0"/>
    <xf numFmtId="0" fontId="38" fillId="0" borderId="0">
      <alignment vertical="center"/>
    </xf>
    <xf numFmtId="0" fontId="38" fillId="0" borderId="0"/>
    <xf numFmtId="0" fontId="40" fillId="0" borderId="0">
      <alignment vertical="center"/>
    </xf>
    <xf numFmtId="0" fontId="41" fillId="36" borderId="27">
      <alignment vertical="center"/>
    </xf>
  </cellStyleXfs>
  <cellXfs count="1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horizontal="center" wrapText="1"/>
    </xf>
    <xf numFmtId="176" fontId="6" fillId="0" borderId="0" xfId="0" applyNumberFormat="1" applyFont="1" applyFill="1" applyBorder="1" applyAlignment="1" applyProtection="1">
      <alignment horizontal="right" wrapText="1"/>
    </xf>
    <xf numFmtId="176" fontId="6" fillId="0" borderId="0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76" fontId="6" fillId="0" borderId="5" xfId="0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 applyProtection="1">
      <alignment horizontal="left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177" fontId="9" fillId="2" borderId="9" xfId="0" applyNumberFormat="1" applyFont="1" applyFill="1" applyBorder="1" applyAlignment="1" applyProtection="1">
      <alignment horizontal="center" vertical="center" wrapText="1"/>
    </xf>
    <xf numFmtId="178" fontId="9" fillId="2" borderId="9" xfId="0" applyNumberFormat="1" applyFont="1" applyFill="1" applyBorder="1" applyAlignment="1" applyProtection="1">
      <alignment horizontal="center" vertical="center" wrapText="1"/>
    </xf>
    <xf numFmtId="178" fontId="8" fillId="2" borderId="6" xfId="0" applyNumberFormat="1" applyFont="1" applyFill="1" applyBorder="1" applyAlignment="1">
      <alignment horizontal="right" vertical="center" wrapText="1"/>
    </xf>
    <xf numFmtId="176" fontId="8" fillId="2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179" fontId="9" fillId="0" borderId="11" xfId="0" applyNumberFormat="1" applyFont="1" applyFill="1" applyBorder="1" applyAlignment="1" applyProtection="1">
      <alignment horizontal="center" vertical="center" wrapText="1"/>
    </xf>
    <xf numFmtId="178" fontId="9" fillId="0" borderId="11" xfId="0" applyNumberFormat="1" applyFont="1" applyFill="1" applyBorder="1" applyAlignment="1" applyProtection="1">
      <alignment horizontal="center" vertical="center" wrapText="1"/>
    </xf>
    <xf numFmtId="178" fontId="10" fillId="0" borderId="4" xfId="0" applyNumberFormat="1" applyFont="1" applyFill="1" applyBorder="1" applyAlignment="1">
      <alignment horizontal="right" vertical="center" wrapText="1"/>
    </xf>
    <xf numFmtId="176" fontId="10" fillId="0" borderId="1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left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178" fontId="11" fillId="0" borderId="11" xfId="0" applyNumberFormat="1" applyFont="1" applyFill="1" applyBorder="1" applyAlignment="1" applyProtection="1">
      <alignment horizontal="center" vertical="center" wrapText="1"/>
    </xf>
    <xf numFmtId="178" fontId="11" fillId="0" borderId="4" xfId="0" applyNumberFormat="1" applyFont="1" applyFill="1" applyBorder="1" applyAlignment="1">
      <alignment horizontal="right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178" fontId="11" fillId="3" borderId="13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77" fontId="9" fillId="0" borderId="4" xfId="0" applyNumberFormat="1" applyFont="1" applyFill="1" applyBorder="1" applyAlignment="1" applyProtection="1">
      <alignment horizontal="center" vertical="center" wrapText="1"/>
    </xf>
    <xf numFmtId="178" fontId="9" fillId="0" borderId="4" xfId="0" applyNumberFormat="1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7" fillId="2" borderId="16" xfId="0" applyNumberFormat="1" applyFont="1" applyFill="1" applyBorder="1" applyAlignment="1" applyProtection="1">
      <alignment horizontal="left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178" fontId="6" fillId="2" borderId="10" xfId="0" applyNumberFormat="1" applyFont="1" applyFill="1" applyBorder="1" applyAlignment="1" applyProtection="1">
      <alignment horizontal="center" vertical="center" wrapText="1"/>
    </xf>
    <xf numFmtId="178" fontId="6" fillId="2" borderId="11" xfId="0" applyNumberFormat="1" applyFont="1" applyFill="1" applyBorder="1" applyAlignment="1" applyProtection="1">
      <alignment horizontal="right" vertical="center" wrapText="1"/>
    </xf>
    <xf numFmtId="176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178" fontId="9" fillId="0" borderId="1" xfId="0" applyNumberFormat="1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4" xfId="0" applyNumberFormat="1" applyFont="1" applyFill="1" applyBorder="1" applyAlignment="1" applyProtection="1">
      <alignment horizontal="left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178" fontId="9" fillId="0" borderId="4" xfId="0" applyNumberFormat="1" applyFont="1" applyFill="1" applyBorder="1" applyAlignment="1" applyProtection="1">
      <alignment horizontal="right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176" fontId="8" fillId="2" borderId="0" xfId="0" applyNumberFormat="1" applyFont="1" applyFill="1" applyBorder="1" applyAlignment="1">
      <alignment horizontal="right" vertical="center" wrapText="1"/>
    </xf>
    <xf numFmtId="176" fontId="10" fillId="0" borderId="0" xfId="0" applyNumberFormat="1" applyFont="1" applyFill="1" applyBorder="1" applyAlignment="1">
      <alignment horizontal="right" vertical="center" wrapText="1"/>
    </xf>
    <xf numFmtId="176" fontId="12" fillId="0" borderId="0" xfId="0" applyNumberFormat="1" applyFont="1" applyFill="1" applyBorder="1" applyAlignment="1">
      <alignment horizontal="right" vertical="center" wrapText="1"/>
    </xf>
    <xf numFmtId="176" fontId="6" fillId="2" borderId="0" xfId="0" applyNumberFormat="1" applyFont="1" applyFill="1" applyAlignment="1" applyProtection="1">
      <alignment horizontal="right" vertical="center" wrapText="1"/>
    </xf>
    <xf numFmtId="176" fontId="9" fillId="0" borderId="0" xfId="0" applyNumberFormat="1" applyFont="1" applyFill="1" applyAlignment="1" applyProtection="1">
      <alignment horizontal="right" vertical="center" wrapText="1"/>
    </xf>
    <xf numFmtId="176" fontId="13" fillId="0" borderId="0" xfId="0" applyNumberFormat="1" applyFont="1" applyFill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176" fontId="9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176" fontId="14" fillId="0" borderId="0" xfId="0" applyNumberFormat="1" applyFont="1" applyFill="1" applyAlignment="1">
      <alignment vertical="center"/>
    </xf>
    <xf numFmtId="0" fontId="7" fillId="2" borderId="14" xfId="0" applyNumberFormat="1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178" fontId="9" fillId="2" borderId="1" xfId="0" applyNumberFormat="1" applyFont="1" applyFill="1" applyBorder="1" applyAlignment="1" applyProtection="1">
      <alignment horizontal="center" vertical="center" wrapText="1"/>
    </xf>
    <xf numFmtId="178" fontId="6" fillId="2" borderId="4" xfId="0" applyNumberFormat="1" applyFont="1" applyFill="1" applyBorder="1" applyAlignment="1" applyProtection="1">
      <alignment horizontal="righ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178" fontId="16" fillId="2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178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4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center" vertical="center" wrapText="1"/>
    </xf>
    <xf numFmtId="0" fontId="7" fillId="2" borderId="14" xfId="0" applyNumberFormat="1" applyFont="1" applyFill="1" applyBorder="1" applyAlignment="1" applyProtection="1">
      <alignment horizontal="center" vertical="center" wrapText="1"/>
    </xf>
    <xf numFmtId="178" fontId="6" fillId="2" borderId="1" xfId="0" applyNumberFormat="1" applyFont="1" applyFill="1" applyBorder="1" applyAlignment="1" applyProtection="1">
      <alignment horizontal="center" vertical="center" wrapText="1"/>
    </xf>
    <xf numFmtId="178" fontId="9" fillId="2" borderId="4" xfId="0" applyNumberFormat="1" applyFont="1" applyFill="1" applyBorder="1" applyAlignment="1" applyProtection="1">
      <alignment horizontal="right" vertical="center" wrapText="1"/>
    </xf>
    <xf numFmtId="176" fontId="9" fillId="2" borderId="1" xfId="0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vertical="center"/>
    </xf>
    <xf numFmtId="9" fontId="7" fillId="2" borderId="1" xfId="0" applyNumberFormat="1" applyFont="1" applyFill="1" applyBorder="1" applyAlignment="1">
      <alignment horizontal="center" vertical="center"/>
    </xf>
    <xf numFmtId="9" fontId="17" fillId="2" borderId="1" xfId="0" applyNumberFormat="1" applyFont="1" applyFill="1" applyBorder="1" applyAlignment="1">
      <alignment horizontal="center" vertical="center"/>
    </xf>
    <xf numFmtId="178" fontId="17" fillId="2" borderId="1" xfId="0" applyNumberFormat="1" applyFont="1" applyFill="1" applyBorder="1" applyAlignment="1">
      <alignment horizontal="center" vertical="center"/>
    </xf>
    <xf numFmtId="176" fontId="18" fillId="2" borderId="1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180" fontId="9" fillId="0" borderId="0" xfId="0" applyNumberFormat="1" applyFont="1" applyFill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76" fontId="9" fillId="2" borderId="0" xfId="0" applyNumberFormat="1" applyFont="1" applyFill="1" applyBorder="1" applyAlignment="1" applyProtection="1">
      <alignment horizontal="right" vertical="center" wrapText="1"/>
    </xf>
    <xf numFmtId="176" fontId="18" fillId="2" borderId="0" xfId="0" applyNumberFormat="1" applyFont="1" applyFill="1" applyBorder="1" applyAlignment="1">
      <alignment horizontal="right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/>
    <pageSetUpPr fitToPage="1"/>
  </sheetPr>
  <dimension ref="A1:Q116"/>
  <sheetViews>
    <sheetView tabSelected="1" view="pageBreakPreview" zoomScaleNormal="100" workbookViewId="0">
      <pane ySplit="5" topLeftCell="A6" activePane="bottomLeft" state="frozen"/>
      <selection/>
      <selection pane="bottomLeft" activeCell="P112" sqref="I7:P112"/>
    </sheetView>
  </sheetViews>
  <sheetFormatPr defaultColWidth="11.0333333333333" defaultRowHeight="13.5"/>
  <cols>
    <col min="1" max="1" width="6.66666666666667" style="1" customWidth="1"/>
    <col min="2" max="2" width="19.3444444444444" style="1" hidden="1" customWidth="1"/>
    <col min="3" max="3" width="31.8333333333333" style="5" customWidth="1"/>
    <col min="4" max="4" width="8.44444444444444" style="6" customWidth="1"/>
    <col min="5" max="5" width="9.66666666666667" style="6" customWidth="1"/>
    <col min="6" max="6" width="14.1666666666667" style="6" customWidth="1"/>
    <col min="7" max="7" width="17.3333333333333" style="7" customWidth="1"/>
    <col min="8" max="8" width="32.1666666666667" style="8" customWidth="1"/>
    <col min="9" max="10" width="13.6666666666667" style="7" customWidth="1"/>
    <col min="11" max="11" width="11.0333333333333" style="1" customWidth="1"/>
    <col min="12" max="12" width="13.5" style="1" customWidth="1"/>
    <col min="13" max="13" width="11.0333333333333" style="1" customWidth="1"/>
    <col min="14" max="14" width="24.5" style="1" customWidth="1"/>
    <col min="15" max="15" width="17.3333333333333" style="1" customWidth="1"/>
    <col min="16" max="16" width="14.1666666666667" style="1" customWidth="1"/>
    <col min="17" max="17" width="11.0333333333333" style="1" customWidth="1"/>
    <col min="18" max="16384" width="11.0333333333333" style="1"/>
  </cols>
  <sheetData>
    <row r="1" s="1" customFormat="1" ht="22" customHeight="1" spans="1:10">
      <c r="A1" s="9" t="s">
        <v>0</v>
      </c>
      <c r="B1" s="9"/>
      <c r="C1" s="9"/>
      <c r="D1" s="9"/>
      <c r="E1" s="9"/>
      <c r="F1" s="9"/>
      <c r="G1" s="9"/>
      <c r="H1" s="9"/>
      <c r="I1" s="12"/>
      <c r="J1" s="12"/>
    </row>
    <row r="2" s="1" customFormat="1" ht="17" customHeight="1" spans="1:10">
      <c r="A2" s="10"/>
      <c r="B2" s="10"/>
      <c r="C2" s="11"/>
      <c r="D2" s="10"/>
      <c r="E2" s="10"/>
      <c r="F2" s="10"/>
      <c r="G2" s="12"/>
      <c r="H2" s="13"/>
      <c r="I2" s="12"/>
      <c r="J2" s="12"/>
    </row>
    <row r="3" s="2" customFormat="1" ht="21" customHeight="1" spans="1:10">
      <c r="A3" s="14" t="s">
        <v>1</v>
      </c>
      <c r="B3" s="14"/>
      <c r="C3" s="15"/>
      <c r="D3" s="16"/>
      <c r="E3" s="16"/>
      <c r="F3" s="16"/>
      <c r="G3" s="17"/>
      <c r="H3" s="18"/>
      <c r="I3" s="17"/>
      <c r="J3" s="17"/>
    </row>
    <row r="4" s="2" customFormat="1" ht="29" customHeight="1" spans="1:10">
      <c r="A4" s="19" t="s">
        <v>2</v>
      </c>
      <c r="B4" s="20" t="s">
        <v>3</v>
      </c>
      <c r="C4" s="21" t="s">
        <v>4</v>
      </c>
      <c r="D4" s="19" t="s">
        <v>5</v>
      </c>
      <c r="E4" s="19" t="s">
        <v>6</v>
      </c>
      <c r="F4" s="22" t="s">
        <v>7</v>
      </c>
      <c r="G4" s="23" t="s">
        <v>8</v>
      </c>
      <c r="H4" s="24" t="s">
        <v>9</v>
      </c>
      <c r="I4" s="17"/>
      <c r="J4" s="17"/>
    </row>
    <row r="5" s="1" customFormat="1" ht="29" customHeight="1" spans="1:10">
      <c r="A5" s="19"/>
      <c r="B5" s="25"/>
      <c r="C5" s="21"/>
      <c r="D5" s="19"/>
      <c r="E5" s="19"/>
      <c r="F5" s="26"/>
      <c r="G5" s="23"/>
      <c r="H5" s="27"/>
      <c r="I5" s="78"/>
      <c r="J5" s="78"/>
    </row>
    <row r="6" s="1" customFormat="1" ht="25" customHeight="1" spans="1:10">
      <c r="A6" s="28" t="s">
        <v>10</v>
      </c>
      <c r="B6" s="29"/>
      <c r="C6" s="30" t="s">
        <v>11</v>
      </c>
      <c r="D6" s="31" t="s">
        <v>12</v>
      </c>
      <c r="E6" s="32" t="s">
        <v>12</v>
      </c>
      <c r="F6" s="33"/>
      <c r="G6" s="34">
        <f>SUM(G7:G17)</f>
        <v>0</v>
      </c>
      <c r="H6" s="35"/>
      <c r="I6" s="79"/>
      <c r="J6" s="79"/>
    </row>
    <row r="7" s="1" customFormat="1" ht="25" customHeight="1" outlineLevel="1" spans="1:10">
      <c r="A7" s="36" t="s">
        <v>12</v>
      </c>
      <c r="B7" s="37"/>
      <c r="C7" s="38" t="s">
        <v>13</v>
      </c>
      <c r="D7" s="39" t="s">
        <v>12</v>
      </c>
      <c r="E7" s="40" t="s">
        <v>12</v>
      </c>
      <c r="F7" s="41"/>
      <c r="G7" s="42"/>
      <c r="H7" s="43"/>
      <c r="I7" s="80"/>
      <c r="J7" s="80"/>
    </row>
    <row r="8" s="1" customFormat="1" ht="50" customHeight="1" outlineLevel="1" spans="1:10">
      <c r="A8" s="36">
        <v>1</v>
      </c>
      <c r="B8" s="37" t="s">
        <v>14</v>
      </c>
      <c r="C8" s="44" t="s">
        <v>15</v>
      </c>
      <c r="D8" s="39" t="s">
        <v>16</v>
      </c>
      <c r="E8" s="45">
        <v>27.18</v>
      </c>
      <c r="F8" s="41"/>
      <c r="G8" s="42">
        <f>ROUND(F8*E8,2)</f>
        <v>0</v>
      </c>
      <c r="H8" s="43" t="s">
        <v>17</v>
      </c>
      <c r="I8" s="80"/>
      <c r="J8" s="80"/>
    </row>
    <row r="9" s="1" customFormat="1" ht="50" customHeight="1" outlineLevel="1" spans="1:10">
      <c r="A9" s="36">
        <v>2</v>
      </c>
      <c r="B9" s="37" t="s">
        <v>18</v>
      </c>
      <c r="C9" s="44" t="s">
        <v>19</v>
      </c>
      <c r="D9" s="39" t="s">
        <v>20</v>
      </c>
      <c r="E9" s="45">
        <f>849+48.11</f>
        <v>897.11</v>
      </c>
      <c r="F9" s="41"/>
      <c r="G9" s="42">
        <f>ROUND(F9*E9,2)</f>
        <v>0</v>
      </c>
      <c r="H9" s="43" t="s">
        <v>21</v>
      </c>
      <c r="I9" s="80"/>
      <c r="J9" s="80"/>
    </row>
    <row r="10" s="1" customFormat="1" ht="60" customHeight="1" outlineLevel="1" spans="1:10">
      <c r="A10" s="36">
        <v>3</v>
      </c>
      <c r="B10" s="37" t="s">
        <v>22</v>
      </c>
      <c r="C10" s="44" t="s">
        <v>23</v>
      </c>
      <c r="D10" s="39" t="s">
        <v>24</v>
      </c>
      <c r="E10" s="45">
        <v>1952.7</v>
      </c>
      <c r="F10" s="41"/>
      <c r="G10" s="42">
        <f>ROUND(F10*E10,2)</f>
        <v>0</v>
      </c>
      <c r="H10" s="43" t="s">
        <v>25</v>
      </c>
      <c r="I10" s="80"/>
      <c r="J10" s="80"/>
    </row>
    <row r="11" s="1" customFormat="1" ht="25" customHeight="1" outlineLevel="1" spans="1:10">
      <c r="A11" s="36" t="s">
        <v>12</v>
      </c>
      <c r="B11" s="37"/>
      <c r="C11" s="38" t="s">
        <v>26</v>
      </c>
      <c r="D11" s="39" t="s">
        <v>12</v>
      </c>
      <c r="E11" s="40" t="s">
        <v>12</v>
      </c>
      <c r="F11" s="41"/>
      <c r="G11" s="42"/>
      <c r="H11" s="43"/>
      <c r="I11" s="80"/>
      <c r="J11" s="80"/>
    </row>
    <row r="12" s="3" customFormat="1" ht="45" outlineLevel="1" spans="1:10">
      <c r="A12" s="36">
        <v>4</v>
      </c>
      <c r="B12" s="46" t="s">
        <v>27</v>
      </c>
      <c r="C12" s="47" t="s">
        <v>28</v>
      </c>
      <c r="D12" s="48" t="s">
        <v>29</v>
      </c>
      <c r="E12" s="49">
        <v>12</v>
      </c>
      <c r="F12" s="50"/>
      <c r="G12" s="51">
        <f t="shared" ref="G12:G18" si="0">ROUND(F12*E12,2)</f>
        <v>0</v>
      </c>
      <c r="H12" s="52" t="s">
        <v>30</v>
      </c>
      <c r="I12" s="81"/>
      <c r="J12" s="81"/>
    </row>
    <row r="13" s="1" customFormat="1" ht="75" customHeight="1" outlineLevel="1" spans="1:10">
      <c r="A13" s="36">
        <v>5</v>
      </c>
      <c r="B13" s="53" t="s">
        <v>31</v>
      </c>
      <c r="C13" s="54" t="s">
        <v>32</v>
      </c>
      <c r="D13" s="55" t="s">
        <v>20</v>
      </c>
      <c r="E13" s="56">
        <v>302</v>
      </c>
      <c r="F13" s="57"/>
      <c r="G13" s="42">
        <f t="shared" si="0"/>
        <v>0</v>
      </c>
      <c r="H13" s="43" t="s">
        <v>33</v>
      </c>
      <c r="I13" s="80"/>
      <c r="J13" s="80"/>
    </row>
    <row r="14" s="1" customFormat="1" ht="77" customHeight="1" outlineLevel="1" spans="1:10">
      <c r="A14" s="36">
        <v>6</v>
      </c>
      <c r="B14" s="53" t="s">
        <v>31</v>
      </c>
      <c r="C14" s="54" t="s">
        <v>34</v>
      </c>
      <c r="D14" s="55" t="s">
        <v>20</v>
      </c>
      <c r="E14" s="56">
        <v>547</v>
      </c>
      <c r="F14" s="57"/>
      <c r="G14" s="42">
        <f t="shared" si="0"/>
        <v>0</v>
      </c>
      <c r="H14" s="43" t="s">
        <v>33</v>
      </c>
      <c r="I14" s="80"/>
      <c r="J14" s="80"/>
    </row>
    <row r="15" s="1" customFormat="1" ht="39" customHeight="1" outlineLevel="1" spans="1:10">
      <c r="A15" s="36">
        <v>7</v>
      </c>
      <c r="B15" s="58"/>
      <c r="C15" s="54" t="s">
        <v>35</v>
      </c>
      <c r="D15" s="55" t="s">
        <v>36</v>
      </c>
      <c r="E15" s="56">
        <v>3</v>
      </c>
      <c r="F15" s="57"/>
      <c r="G15" s="42">
        <f t="shared" si="0"/>
        <v>0</v>
      </c>
      <c r="H15" s="43" t="s">
        <v>37</v>
      </c>
      <c r="I15" s="80"/>
      <c r="J15" s="80"/>
    </row>
    <row r="16" s="1" customFormat="1" ht="25" customHeight="1" outlineLevel="1" spans="1:10">
      <c r="A16" s="36"/>
      <c r="B16" s="36"/>
      <c r="C16" s="59" t="s">
        <v>38</v>
      </c>
      <c r="D16" s="60"/>
      <c r="E16" s="61"/>
      <c r="F16" s="62"/>
      <c r="G16" s="42">
        <f t="shared" si="0"/>
        <v>0</v>
      </c>
      <c r="H16" s="43"/>
      <c r="I16" s="80"/>
      <c r="J16" s="80"/>
    </row>
    <row r="17" s="1" customFormat="1" ht="157.5" outlineLevel="1" spans="1:10">
      <c r="A17" s="58">
        <v>8</v>
      </c>
      <c r="B17" s="63" t="s">
        <v>39</v>
      </c>
      <c r="C17" s="54" t="s">
        <v>40</v>
      </c>
      <c r="D17" s="55" t="s">
        <v>20</v>
      </c>
      <c r="E17" s="56">
        <v>360</v>
      </c>
      <c r="F17" s="57"/>
      <c r="G17" s="42">
        <f t="shared" si="0"/>
        <v>0</v>
      </c>
      <c r="H17" s="43" t="s">
        <v>41</v>
      </c>
      <c r="I17" s="80"/>
      <c r="J17" s="80"/>
    </row>
    <row r="18" s="1" customFormat="1" ht="146.25" outlineLevel="1" spans="1:10">
      <c r="A18" s="58">
        <v>9</v>
      </c>
      <c r="B18" s="63" t="s">
        <v>42</v>
      </c>
      <c r="C18" s="54" t="s">
        <v>43</v>
      </c>
      <c r="D18" s="55" t="s">
        <v>20</v>
      </c>
      <c r="E18" s="56">
        <v>360</v>
      </c>
      <c r="F18" s="57"/>
      <c r="G18" s="42">
        <f t="shared" si="0"/>
        <v>0</v>
      </c>
      <c r="H18" s="43" t="s">
        <v>44</v>
      </c>
      <c r="I18" s="80"/>
      <c r="J18" s="80"/>
    </row>
    <row r="19" s="4" customFormat="1" ht="25" customHeight="1" spans="1:10">
      <c r="A19" s="64" t="s">
        <v>45</v>
      </c>
      <c r="B19" s="65"/>
      <c r="C19" s="66" t="s">
        <v>46</v>
      </c>
      <c r="D19" s="67"/>
      <c r="E19" s="67"/>
      <c r="F19" s="68"/>
      <c r="G19" s="69">
        <f>SUM(G20:G29)</f>
        <v>0</v>
      </c>
      <c r="H19" s="70"/>
      <c r="I19" s="82"/>
      <c r="J19" s="82"/>
    </row>
    <row r="20" s="4" customFormat="1" ht="73" customHeight="1" outlineLevel="1" spans="1:10">
      <c r="A20" s="60">
        <v>1</v>
      </c>
      <c r="B20" s="71"/>
      <c r="C20" s="72" t="s">
        <v>47</v>
      </c>
      <c r="D20" s="60" t="s">
        <v>48</v>
      </c>
      <c r="E20" s="60">
        <v>1</v>
      </c>
      <c r="F20" s="73"/>
      <c r="G20" s="42">
        <f t="shared" ref="G20:G30" si="1">ROUND(F20*E20,2)</f>
        <v>0</v>
      </c>
      <c r="H20" s="74" t="s">
        <v>49</v>
      </c>
      <c r="I20" s="83"/>
      <c r="J20" s="83"/>
    </row>
    <row r="21" s="4" customFormat="1" ht="73" customHeight="1" outlineLevel="1" spans="1:10">
      <c r="A21" s="60">
        <v>2</v>
      </c>
      <c r="B21" s="71"/>
      <c r="C21" s="72" t="s">
        <v>50</v>
      </c>
      <c r="D21" s="60" t="s">
        <v>48</v>
      </c>
      <c r="E21" s="60">
        <v>1</v>
      </c>
      <c r="F21" s="73"/>
      <c r="G21" s="42">
        <f t="shared" si="1"/>
        <v>0</v>
      </c>
      <c r="H21" s="74" t="str">
        <f>H20</f>
        <v>面板安装、固定等全过程</v>
      </c>
      <c r="I21" s="83"/>
      <c r="J21" s="83"/>
    </row>
    <row r="22" s="4" customFormat="1" ht="73" customHeight="1" outlineLevel="1" spans="1:10">
      <c r="A22" s="60">
        <v>3</v>
      </c>
      <c r="B22" s="71"/>
      <c r="C22" s="72" t="s">
        <v>51</v>
      </c>
      <c r="D22" s="60" t="s">
        <v>48</v>
      </c>
      <c r="E22" s="60">
        <v>1</v>
      </c>
      <c r="F22" s="73"/>
      <c r="G22" s="42">
        <f t="shared" si="1"/>
        <v>0</v>
      </c>
      <c r="H22" s="74" t="str">
        <f>H21</f>
        <v>面板安装、固定等全过程</v>
      </c>
      <c r="I22" s="83"/>
      <c r="J22" s="83"/>
    </row>
    <row r="23" s="4" customFormat="1" ht="73" customHeight="1" outlineLevel="1" spans="1:10">
      <c r="A23" s="60">
        <v>4</v>
      </c>
      <c r="B23" s="71"/>
      <c r="C23" s="72" t="s">
        <v>52</v>
      </c>
      <c r="D23" s="60" t="s">
        <v>48</v>
      </c>
      <c r="E23" s="60">
        <v>1</v>
      </c>
      <c r="F23" s="73"/>
      <c r="G23" s="42">
        <f t="shared" si="1"/>
        <v>0</v>
      </c>
      <c r="H23" s="74" t="str">
        <f>H22</f>
        <v>面板安装、固定等全过程</v>
      </c>
      <c r="I23" s="83"/>
      <c r="J23" s="83"/>
    </row>
    <row r="24" s="4" customFormat="1" ht="102" customHeight="1" outlineLevel="1" spans="1:10">
      <c r="A24" s="60">
        <v>5</v>
      </c>
      <c r="B24" s="71"/>
      <c r="C24" s="75" t="s">
        <v>53</v>
      </c>
      <c r="D24" s="60" t="s">
        <v>36</v>
      </c>
      <c r="E24" s="60">
        <v>4</v>
      </c>
      <c r="F24" s="73"/>
      <c r="G24" s="42">
        <f t="shared" si="1"/>
        <v>0</v>
      </c>
      <c r="H24" s="74" t="s">
        <v>54</v>
      </c>
      <c r="I24" s="83"/>
      <c r="J24" s="83"/>
    </row>
    <row r="25" s="4" customFormat="1" ht="109" customHeight="1" outlineLevel="1" spans="1:10">
      <c r="A25" s="60">
        <v>6</v>
      </c>
      <c r="B25" s="71" t="s">
        <v>55</v>
      </c>
      <c r="C25" s="75" t="s">
        <v>56</v>
      </c>
      <c r="D25" s="60" t="s">
        <v>57</v>
      </c>
      <c r="E25" s="60">
        <v>2</v>
      </c>
      <c r="F25" s="73"/>
      <c r="G25" s="42">
        <f t="shared" si="1"/>
        <v>0</v>
      </c>
      <c r="H25" s="74" t="s">
        <v>58</v>
      </c>
      <c r="I25" s="83"/>
      <c r="J25" s="83"/>
    </row>
    <row r="26" s="4" customFormat="1" ht="101.25" outlineLevel="1" spans="1:10">
      <c r="A26" s="60">
        <v>7</v>
      </c>
      <c r="B26" s="71" t="s">
        <v>55</v>
      </c>
      <c r="C26" s="75" t="s">
        <v>59</v>
      </c>
      <c r="D26" s="60" t="s">
        <v>57</v>
      </c>
      <c r="E26" s="60">
        <v>3</v>
      </c>
      <c r="F26" s="73"/>
      <c r="G26" s="42">
        <f t="shared" si="1"/>
        <v>0</v>
      </c>
      <c r="H26" s="74" t="str">
        <f t="shared" ref="H26:H29" si="2">H25</f>
        <v>1、混凝土浇筑、捣固、抹平、养生
2、钢筋解捆，除锈，调直，下料，弯曲，焊接，绑扎成型，运输入模
3、杆安装、调整垂直度
4、基础接地等</v>
      </c>
      <c r="I26" s="83"/>
      <c r="J26" s="83"/>
    </row>
    <row r="27" s="4" customFormat="1" ht="69" customHeight="1" outlineLevel="1" spans="1:10">
      <c r="A27" s="60">
        <v>8</v>
      </c>
      <c r="B27" s="71"/>
      <c r="C27" s="75" t="s">
        <v>60</v>
      </c>
      <c r="D27" s="60" t="s">
        <v>48</v>
      </c>
      <c r="E27" s="60">
        <v>2</v>
      </c>
      <c r="F27" s="73"/>
      <c r="G27" s="42">
        <f t="shared" si="1"/>
        <v>0</v>
      </c>
      <c r="H27" s="74" t="str">
        <f>H23</f>
        <v>面板安装、固定等全过程</v>
      </c>
      <c r="I27" s="83"/>
      <c r="J27" s="83"/>
    </row>
    <row r="28" s="4" customFormat="1" ht="69" customHeight="1" outlineLevel="1" spans="1:10">
      <c r="A28" s="60">
        <v>9</v>
      </c>
      <c r="B28" s="71"/>
      <c r="C28" s="75" t="s">
        <v>61</v>
      </c>
      <c r="D28" s="60" t="s">
        <v>48</v>
      </c>
      <c r="E28" s="60">
        <v>2</v>
      </c>
      <c r="F28" s="73"/>
      <c r="G28" s="42">
        <f t="shared" si="1"/>
        <v>0</v>
      </c>
      <c r="H28" s="74" t="str">
        <f t="shared" si="2"/>
        <v>面板安装、固定等全过程</v>
      </c>
      <c r="I28" s="83"/>
      <c r="J28" s="83"/>
    </row>
    <row r="29" s="4" customFormat="1" ht="64" customHeight="1" outlineLevel="1" spans="1:10">
      <c r="A29" s="60">
        <v>10</v>
      </c>
      <c r="B29" s="71"/>
      <c r="C29" s="75" t="s">
        <v>62</v>
      </c>
      <c r="D29" s="60" t="s">
        <v>57</v>
      </c>
      <c r="E29" s="60">
        <v>2</v>
      </c>
      <c r="F29" s="73"/>
      <c r="G29" s="42">
        <f t="shared" si="1"/>
        <v>0</v>
      </c>
      <c r="H29" s="74" t="s">
        <v>63</v>
      </c>
      <c r="I29" s="83"/>
      <c r="J29" s="83"/>
    </row>
    <row r="30" s="4" customFormat="1" ht="22.5" spans="1:10">
      <c r="A30" s="64" t="s">
        <v>64</v>
      </c>
      <c r="B30" s="65"/>
      <c r="C30" s="66" t="s">
        <v>65</v>
      </c>
      <c r="D30" s="67"/>
      <c r="E30" s="67"/>
      <c r="F30" s="68"/>
      <c r="G30" s="69">
        <f>SUM(G33:G66)</f>
        <v>0</v>
      </c>
      <c r="H30" s="70"/>
      <c r="I30" s="82"/>
      <c r="J30" s="82"/>
    </row>
    <row r="31" s="4" customFormat="1" ht="25" customHeight="1" outlineLevel="1" spans="1:10">
      <c r="A31" s="60" t="s">
        <v>12</v>
      </c>
      <c r="B31" s="76"/>
      <c r="C31" s="59" t="s">
        <v>66</v>
      </c>
      <c r="D31" s="60" t="s">
        <v>12</v>
      </c>
      <c r="E31" s="60" t="s">
        <v>12</v>
      </c>
      <c r="F31" s="73"/>
      <c r="G31" s="77"/>
      <c r="H31" s="74"/>
      <c r="I31" s="83"/>
      <c r="J31" s="83"/>
    </row>
    <row r="32" s="4" customFormat="1" ht="25" customHeight="1" outlineLevel="1" spans="1:10">
      <c r="A32" s="60"/>
      <c r="B32" s="76"/>
      <c r="C32" s="59" t="s">
        <v>67</v>
      </c>
      <c r="D32" s="60"/>
      <c r="E32" s="60"/>
      <c r="F32" s="73"/>
      <c r="G32" s="77"/>
      <c r="H32" s="74"/>
      <c r="I32" s="83"/>
      <c r="J32" s="83"/>
    </row>
    <row r="33" s="4" customFormat="1" ht="63" customHeight="1" outlineLevel="1" spans="1:10">
      <c r="A33" s="60" t="s">
        <v>68</v>
      </c>
      <c r="B33" s="76" t="s">
        <v>69</v>
      </c>
      <c r="C33" s="75" t="s">
        <v>70</v>
      </c>
      <c r="D33" s="60" t="s">
        <v>20</v>
      </c>
      <c r="E33" s="60">
        <v>10</v>
      </c>
      <c r="F33" s="73"/>
      <c r="G33" s="42">
        <f>ROUND(F33*E33,2)</f>
        <v>0</v>
      </c>
      <c r="H33" s="74" t="s">
        <v>71</v>
      </c>
      <c r="I33" s="83"/>
      <c r="J33" s="83"/>
    </row>
    <row r="34" s="4" customFormat="1" ht="67" customHeight="1" outlineLevel="1" spans="1:10">
      <c r="A34" s="60" t="s">
        <v>72</v>
      </c>
      <c r="B34" s="76" t="s">
        <v>69</v>
      </c>
      <c r="C34" s="75" t="s">
        <v>73</v>
      </c>
      <c r="D34" s="60" t="s">
        <v>20</v>
      </c>
      <c r="E34" s="60">
        <v>27</v>
      </c>
      <c r="F34" s="73"/>
      <c r="G34" s="42">
        <f t="shared" ref="G34:G75" si="3">ROUND(F34*E34,2)</f>
        <v>0</v>
      </c>
      <c r="H34" s="74" t="str">
        <f>H33</f>
        <v>场内运输、切管、下管、打口、管道敷设、管道接口处理、管道压力试验、消毒冲洗等全过程</v>
      </c>
      <c r="I34" s="83"/>
      <c r="J34" s="83"/>
    </row>
    <row r="35" s="4" customFormat="1" ht="63" customHeight="1" outlineLevel="1" spans="1:17">
      <c r="A35" s="60" t="s">
        <v>74</v>
      </c>
      <c r="B35" s="76" t="s">
        <v>69</v>
      </c>
      <c r="C35" s="75" t="s">
        <v>75</v>
      </c>
      <c r="D35" s="60" t="s">
        <v>20</v>
      </c>
      <c r="E35" s="60">
        <v>205</v>
      </c>
      <c r="F35" s="73"/>
      <c r="G35" s="42">
        <f t="shared" si="3"/>
        <v>0</v>
      </c>
      <c r="H35" s="74" t="str">
        <f>H34</f>
        <v>场内运输、切管、下管、打口、管道敷设、管道接口处理、管道压力试验、消毒冲洗等全过程</v>
      </c>
      <c r="I35" s="83"/>
      <c r="J35" s="84"/>
      <c r="K35" s="85"/>
      <c r="L35" s="85"/>
      <c r="M35" s="85"/>
      <c r="N35" s="85"/>
      <c r="O35" s="85"/>
      <c r="P35" s="85"/>
      <c r="Q35" s="92" t="s">
        <v>76</v>
      </c>
    </row>
    <row r="36" s="4" customFormat="1" ht="54" customHeight="1" outlineLevel="1" spans="1:17">
      <c r="A36" s="60" t="s">
        <v>77</v>
      </c>
      <c r="B36" s="76" t="s">
        <v>78</v>
      </c>
      <c r="C36" s="75" t="s">
        <v>79</v>
      </c>
      <c r="D36" s="60" t="s">
        <v>20</v>
      </c>
      <c r="E36" s="60">
        <v>7</v>
      </c>
      <c r="F36" s="73"/>
      <c r="G36" s="42">
        <f t="shared" si="3"/>
        <v>0</v>
      </c>
      <c r="H36" s="74" t="s">
        <v>80</v>
      </c>
      <c r="J36" s="84"/>
      <c r="K36" s="86"/>
      <c r="L36" s="86"/>
      <c r="M36" s="86"/>
      <c r="N36" s="86"/>
      <c r="O36" s="86"/>
      <c r="P36" s="86"/>
      <c r="Q36" s="93">
        <f>J36*0.6*0.75-3.14*0.1*0.1*J36</f>
        <v>0</v>
      </c>
    </row>
    <row r="37" s="4" customFormat="1" ht="72" customHeight="1" outlineLevel="1" spans="1:17">
      <c r="A37" s="60" t="s">
        <v>81</v>
      </c>
      <c r="B37" s="76"/>
      <c r="C37" s="75" t="s">
        <v>82</v>
      </c>
      <c r="D37" s="60" t="s">
        <v>36</v>
      </c>
      <c r="E37" s="60">
        <v>2</v>
      </c>
      <c r="F37" s="73"/>
      <c r="G37" s="42">
        <f t="shared" si="3"/>
        <v>0</v>
      </c>
      <c r="H37" s="74" t="s">
        <v>83</v>
      </c>
      <c r="I37" s="83"/>
      <c r="J37" s="84"/>
      <c r="K37" s="87"/>
      <c r="L37" s="87"/>
      <c r="M37" s="87"/>
      <c r="N37" s="87"/>
      <c r="O37" s="87"/>
      <c r="P37" s="87"/>
      <c r="Q37" s="87"/>
    </row>
    <row r="38" s="4" customFormat="1" ht="56.25" outlineLevel="1" spans="1:17">
      <c r="A38" s="60" t="s">
        <v>84</v>
      </c>
      <c r="B38" s="76" t="s">
        <v>85</v>
      </c>
      <c r="C38" s="75" t="s">
        <v>86</v>
      </c>
      <c r="D38" s="60" t="s">
        <v>87</v>
      </c>
      <c r="E38" s="60">
        <v>1</v>
      </c>
      <c r="F38" s="73"/>
      <c r="G38" s="42">
        <f t="shared" si="3"/>
        <v>0</v>
      </c>
      <c r="H38" s="74" t="s">
        <v>88</v>
      </c>
      <c r="I38" s="83"/>
      <c r="J38" s="84"/>
      <c r="K38" s="87"/>
      <c r="L38" s="87"/>
      <c r="M38" s="87"/>
      <c r="N38" s="87"/>
      <c r="O38" s="87"/>
      <c r="P38" s="87"/>
      <c r="Q38" s="87"/>
    </row>
    <row r="39" s="4" customFormat="1" ht="66" customHeight="1" outlineLevel="1" spans="1:17">
      <c r="A39" s="60" t="s">
        <v>89</v>
      </c>
      <c r="B39" s="76" t="s">
        <v>85</v>
      </c>
      <c r="C39" s="75" t="s">
        <v>90</v>
      </c>
      <c r="D39" s="60" t="s">
        <v>87</v>
      </c>
      <c r="E39" s="60">
        <v>1</v>
      </c>
      <c r="F39" s="73"/>
      <c r="G39" s="42">
        <f t="shared" si="3"/>
        <v>0</v>
      </c>
      <c r="H39" s="74" t="s">
        <v>88</v>
      </c>
      <c r="I39" s="83"/>
      <c r="J39" s="84"/>
      <c r="K39" s="87"/>
      <c r="L39" s="87"/>
      <c r="M39" s="87"/>
      <c r="N39" s="87"/>
      <c r="O39" s="87"/>
      <c r="P39" s="87"/>
      <c r="Q39" s="87"/>
    </row>
    <row r="40" s="4" customFormat="1" ht="67.5" outlineLevel="1" spans="1:17">
      <c r="A40" s="60" t="s">
        <v>91</v>
      </c>
      <c r="B40" s="76" t="s">
        <v>85</v>
      </c>
      <c r="C40" s="75" t="s">
        <v>92</v>
      </c>
      <c r="D40" s="60" t="s">
        <v>36</v>
      </c>
      <c r="E40" s="60">
        <v>1</v>
      </c>
      <c r="F40" s="73"/>
      <c r="G40" s="42">
        <f t="shared" si="3"/>
        <v>0</v>
      </c>
      <c r="H40" s="74" t="s">
        <v>83</v>
      </c>
      <c r="I40" s="88"/>
      <c r="J40" s="84"/>
      <c r="K40" s="87"/>
      <c r="L40" s="87"/>
      <c r="M40" s="87"/>
      <c r="N40" s="87"/>
      <c r="O40" s="87"/>
      <c r="P40" s="87"/>
      <c r="Q40" s="87"/>
    </row>
    <row r="41" s="4" customFormat="1" ht="56.25" outlineLevel="1" spans="1:17">
      <c r="A41" s="60" t="s">
        <v>93</v>
      </c>
      <c r="B41" s="76" t="s">
        <v>85</v>
      </c>
      <c r="C41" s="75" t="s">
        <v>94</v>
      </c>
      <c r="D41" s="60" t="s">
        <v>87</v>
      </c>
      <c r="E41" s="60">
        <v>1</v>
      </c>
      <c r="F41" s="73"/>
      <c r="G41" s="42">
        <f t="shared" si="3"/>
        <v>0</v>
      </c>
      <c r="H41" s="74" t="str">
        <f>H39</f>
        <v>混凝土浇捣、养护、砌砖、勾缝、安装盖板及井盖</v>
      </c>
      <c r="I41" s="88"/>
      <c r="J41" s="84"/>
      <c r="K41" s="87"/>
      <c r="L41" s="87"/>
      <c r="M41" s="87"/>
      <c r="N41" s="87"/>
      <c r="O41" s="87"/>
      <c r="P41" s="87"/>
      <c r="Q41" s="87"/>
    </row>
    <row r="42" s="4" customFormat="1" ht="64" customHeight="1" outlineLevel="1" spans="1:10">
      <c r="A42" s="60" t="s">
        <v>95</v>
      </c>
      <c r="B42" s="76"/>
      <c r="C42" s="75" t="s">
        <v>96</v>
      </c>
      <c r="D42" s="60" t="s">
        <v>36</v>
      </c>
      <c r="E42" s="60">
        <v>1</v>
      </c>
      <c r="F42" s="73"/>
      <c r="G42" s="42">
        <f t="shared" si="3"/>
        <v>0</v>
      </c>
      <c r="H42" s="74" t="s">
        <v>97</v>
      </c>
      <c r="I42" s="83"/>
      <c r="J42" s="83"/>
    </row>
    <row r="43" s="4" customFormat="1" ht="61" customHeight="1" outlineLevel="1" spans="1:10">
      <c r="A43" s="60" t="s">
        <v>98</v>
      </c>
      <c r="B43" s="76"/>
      <c r="C43" s="75" t="s">
        <v>99</v>
      </c>
      <c r="D43" s="60" t="s">
        <v>36</v>
      </c>
      <c r="E43" s="60">
        <v>1</v>
      </c>
      <c r="F43" s="73"/>
      <c r="G43" s="42">
        <f t="shared" si="3"/>
        <v>0</v>
      </c>
      <c r="H43" s="74" t="str">
        <f t="shared" ref="H43:H48" si="4">H42</f>
        <v>场内运输、管件安装、压力试验等全过程</v>
      </c>
      <c r="I43" s="83"/>
      <c r="J43" s="83"/>
    </row>
    <row r="44" s="4" customFormat="1" ht="56.25" outlineLevel="1" spans="1:10">
      <c r="A44" s="60" t="s">
        <v>100</v>
      </c>
      <c r="B44" s="76"/>
      <c r="C44" s="75" t="s">
        <v>101</v>
      </c>
      <c r="D44" s="60" t="s">
        <v>36</v>
      </c>
      <c r="E44" s="60">
        <v>1</v>
      </c>
      <c r="F44" s="73"/>
      <c r="G44" s="42">
        <f t="shared" si="3"/>
        <v>0</v>
      </c>
      <c r="H44" s="74" t="str">
        <f t="shared" si="4"/>
        <v>场内运输、管件安装、压力试验等全过程</v>
      </c>
      <c r="I44" s="83"/>
      <c r="J44" s="83"/>
    </row>
    <row r="45" s="4" customFormat="1" ht="56.25" outlineLevel="1" spans="1:10">
      <c r="A45" s="60" t="s">
        <v>102</v>
      </c>
      <c r="B45" s="60"/>
      <c r="C45" s="75" t="s">
        <v>103</v>
      </c>
      <c r="D45" s="60" t="s">
        <v>36</v>
      </c>
      <c r="E45" s="60">
        <v>1</v>
      </c>
      <c r="F45" s="73"/>
      <c r="G45" s="42">
        <f t="shared" si="3"/>
        <v>0</v>
      </c>
      <c r="H45" s="74" t="str">
        <f t="shared" si="4"/>
        <v>场内运输、管件安装、压力试验等全过程</v>
      </c>
      <c r="I45" s="83"/>
      <c r="J45" s="83"/>
    </row>
    <row r="46" s="4" customFormat="1" ht="60" customHeight="1" outlineLevel="1" spans="1:10">
      <c r="A46" s="60" t="s">
        <v>104</v>
      </c>
      <c r="B46" s="60"/>
      <c r="C46" s="75" t="s">
        <v>105</v>
      </c>
      <c r="D46" s="60" t="s">
        <v>36</v>
      </c>
      <c r="E46" s="60">
        <v>4</v>
      </c>
      <c r="F46" s="73"/>
      <c r="G46" s="42">
        <f t="shared" si="3"/>
        <v>0</v>
      </c>
      <c r="H46" s="74" t="str">
        <f t="shared" si="4"/>
        <v>场内运输、管件安装、压力试验等全过程</v>
      </c>
      <c r="I46" s="83"/>
      <c r="J46" s="83"/>
    </row>
    <row r="47" s="4" customFormat="1" ht="63" customHeight="1" outlineLevel="1" spans="1:10">
      <c r="A47" s="60" t="s">
        <v>106</v>
      </c>
      <c r="B47" s="60"/>
      <c r="C47" s="75" t="s">
        <v>107</v>
      </c>
      <c r="D47" s="60" t="s">
        <v>36</v>
      </c>
      <c r="E47" s="60">
        <v>2</v>
      </c>
      <c r="F47" s="73"/>
      <c r="G47" s="42">
        <f t="shared" si="3"/>
        <v>0</v>
      </c>
      <c r="H47" s="74" t="str">
        <f t="shared" si="4"/>
        <v>场内运输、管件安装、压力试验等全过程</v>
      </c>
      <c r="I47" s="83"/>
      <c r="J47" s="83"/>
    </row>
    <row r="48" s="4" customFormat="1" ht="65" customHeight="1" outlineLevel="1" spans="1:10">
      <c r="A48" s="60" t="s">
        <v>108</v>
      </c>
      <c r="B48" s="60"/>
      <c r="C48" s="75" t="s">
        <v>109</v>
      </c>
      <c r="D48" s="60" t="s">
        <v>36</v>
      </c>
      <c r="E48" s="60">
        <v>1</v>
      </c>
      <c r="F48" s="73"/>
      <c r="G48" s="42">
        <f t="shared" si="3"/>
        <v>0</v>
      </c>
      <c r="H48" s="74" t="str">
        <f t="shared" si="4"/>
        <v>场内运输、管件安装、压力试验等全过程</v>
      </c>
      <c r="I48" s="83"/>
      <c r="J48" s="83"/>
    </row>
    <row r="49" s="4" customFormat="1" ht="61" customHeight="1" outlineLevel="1" spans="1:10">
      <c r="A49" s="60" t="s">
        <v>110</v>
      </c>
      <c r="B49" s="60" t="s">
        <v>111</v>
      </c>
      <c r="C49" s="75" t="s">
        <v>112</v>
      </c>
      <c r="D49" s="60" t="s">
        <v>36</v>
      </c>
      <c r="E49" s="60">
        <v>1</v>
      </c>
      <c r="F49" s="73"/>
      <c r="G49" s="42">
        <f t="shared" si="3"/>
        <v>0</v>
      </c>
      <c r="H49" s="74" t="s">
        <v>113</v>
      </c>
      <c r="I49" s="83"/>
      <c r="J49" s="83"/>
    </row>
    <row r="50" s="4" customFormat="1" ht="62" customHeight="1" outlineLevel="1" spans="1:10">
      <c r="A50" s="60" t="s">
        <v>114</v>
      </c>
      <c r="B50" s="60" t="s">
        <v>111</v>
      </c>
      <c r="C50" s="75" t="s">
        <v>115</v>
      </c>
      <c r="D50" s="60" t="s">
        <v>36</v>
      </c>
      <c r="E50" s="60">
        <v>4</v>
      </c>
      <c r="F50" s="73"/>
      <c r="G50" s="42">
        <f t="shared" si="3"/>
        <v>0</v>
      </c>
      <c r="H50" s="74" t="str">
        <f>H49</f>
        <v>混凝土浇捣、养护</v>
      </c>
      <c r="I50" s="83"/>
      <c r="J50" s="83"/>
    </row>
    <row r="51" s="4" customFormat="1" ht="63" customHeight="1" outlineLevel="1" spans="1:10">
      <c r="A51" s="60" t="s">
        <v>116</v>
      </c>
      <c r="B51" s="60" t="s">
        <v>111</v>
      </c>
      <c r="C51" s="75" t="s">
        <v>117</v>
      </c>
      <c r="D51" s="60" t="s">
        <v>36</v>
      </c>
      <c r="E51" s="60">
        <v>2</v>
      </c>
      <c r="F51" s="73"/>
      <c r="G51" s="42">
        <f t="shared" si="3"/>
        <v>0</v>
      </c>
      <c r="H51" s="74" t="str">
        <f>H50</f>
        <v>混凝土浇捣、养护</v>
      </c>
      <c r="I51" s="83"/>
      <c r="J51" s="83"/>
    </row>
    <row r="52" s="4" customFormat="1" ht="65" customHeight="1" outlineLevel="1" spans="1:10">
      <c r="A52" s="60" t="s">
        <v>118</v>
      </c>
      <c r="B52" s="60" t="s">
        <v>111</v>
      </c>
      <c r="C52" s="75" t="s">
        <v>119</v>
      </c>
      <c r="D52" s="60" t="s">
        <v>36</v>
      </c>
      <c r="E52" s="60">
        <v>2</v>
      </c>
      <c r="F52" s="73"/>
      <c r="G52" s="42">
        <f t="shared" si="3"/>
        <v>0</v>
      </c>
      <c r="H52" s="74" t="str">
        <f>H51</f>
        <v>混凝土浇捣、养护</v>
      </c>
      <c r="I52" s="83"/>
      <c r="J52" s="83"/>
    </row>
    <row r="53" s="4" customFormat="1" ht="61" customHeight="1" outlineLevel="1" spans="1:10">
      <c r="A53" s="60" t="s">
        <v>120</v>
      </c>
      <c r="B53" s="60" t="s">
        <v>111</v>
      </c>
      <c r="C53" s="75" t="s">
        <v>121</v>
      </c>
      <c r="D53" s="60" t="s">
        <v>36</v>
      </c>
      <c r="E53" s="60">
        <v>1</v>
      </c>
      <c r="F53" s="73"/>
      <c r="G53" s="42">
        <f t="shared" si="3"/>
        <v>0</v>
      </c>
      <c r="H53" s="74" t="str">
        <f>H52</f>
        <v>混凝土浇捣、养护</v>
      </c>
      <c r="I53" s="83"/>
      <c r="J53" s="83"/>
    </row>
    <row r="54" s="4" customFormat="1" ht="65" customHeight="1" outlineLevel="1" spans="1:10">
      <c r="A54" s="60" t="s">
        <v>122</v>
      </c>
      <c r="B54" s="60" t="s">
        <v>111</v>
      </c>
      <c r="C54" s="75" t="s">
        <v>123</v>
      </c>
      <c r="D54" s="60" t="s">
        <v>36</v>
      </c>
      <c r="E54" s="60">
        <v>1</v>
      </c>
      <c r="F54" s="73"/>
      <c r="G54" s="42">
        <f t="shared" si="3"/>
        <v>0</v>
      </c>
      <c r="H54" s="74" t="str">
        <f>H53</f>
        <v>混凝土浇捣、养护</v>
      </c>
      <c r="I54" s="83"/>
      <c r="J54" s="83"/>
    </row>
    <row r="55" s="4" customFormat="1" ht="50" customHeight="1" outlineLevel="1" spans="1:10">
      <c r="A55" s="60" t="s">
        <v>124</v>
      </c>
      <c r="B55" s="60"/>
      <c r="C55" s="75" t="s">
        <v>125</v>
      </c>
      <c r="D55" s="60" t="s">
        <v>36</v>
      </c>
      <c r="E55" s="60">
        <v>2</v>
      </c>
      <c r="F55" s="73"/>
      <c r="G55" s="42">
        <f t="shared" si="3"/>
        <v>0</v>
      </c>
      <c r="H55" s="74" t="str">
        <f>H48</f>
        <v>场内运输、管件安装、压力试验等全过程</v>
      </c>
      <c r="I55" s="83"/>
      <c r="J55" s="83"/>
    </row>
    <row r="56" s="4" customFormat="1" ht="41" customHeight="1" outlineLevel="1" spans="1:10">
      <c r="A56" s="60" t="s">
        <v>126</v>
      </c>
      <c r="B56" s="60"/>
      <c r="C56" s="75" t="s">
        <v>127</v>
      </c>
      <c r="D56" s="60" t="s">
        <v>36</v>
      </c>
      <c r="E56" s="60">
        <v>5</v>
      </c>
      <c r="F56" s="73"/>
      <c r="G56" s="42">
        <f t="shared" si="3"/>
        <v>0</v>
      </c>
      <c r="H56" s="74" t="s">
        <v>128</v>
      </c>
      <c r="I56" s="83"/>
      <c r="J56" s="83"/>
    </row>
    <row r="57" s="4" customFormat="1" ht="48" customHeight="1" outlineLevel="1" spans="1:10">
      <c r="A57" s="60" t="s">
        <v>129</v>
      </c>
      <c r="B57" s="60"/>
      <c r="C57" s="75" t="s">
        <v>130</v>
      </c>
      <c r="D57" s="60" t="s">
        <v>131</v>
      </c>
      <c r="E57" s="60">
        <v>2</v>
      </c>
      <c r="F57" s="73"/>
      <c r="G57" s="42">
        <f t="shared" si="3"/>
        <v>0</v>
      </c>
      <c r="H57" s="74" t="s">
        <v>132</v>
      </c>
      <c r="I57" s="83"/>
      <c r="J57" s="83"/>
    </row>
    <row r="58" s="4" customFormat="1" ht="53" customHeight="1" outlineLevel="1" spans="1:10">
      <c r="A58" s="60" t="s">
        <v>133</v>
      </c>
      <c r="B58" s="60"/>
      <c r="C58" s="75" t="s">
        <v>134</v>
      </c>
      <c r="D58" s="60" t="s">
        <v>36</v>
      </c>
      <c r="E58" s="60">
        <v>1</v>
      </c>
      <c r="F58" s="73"/>
      <c r="G58" s="42">
        <f t="shared" si="3"/>
        <v>0</v>
      </c>
      <c r="H58" s="74" t="str">
        <f>H55</f>
        <v>场内运输、管件安装、压力试验等全过程</v>
      </c>
      <c r="I58" s="83"/>
      <c r="J58" s="83"/>
    </row>
    <row r="59" s="4" customFormat="1" ht="51" customHeight="1" outlineLevel="1" spans="1:10">
      <c r="A59" s="60" t="s">
        <v>135</v>
      </c>
      <c r="B59" s="60"/>
      <c r="C59" s="75" t="s">
        <v>136</v>
      </c>
      <c r="D59" s="60" t="s">
        <v>36</v>
      </c>
      <c r="E59" s="60">
        <v>1</v>
      </c>
      <c r="F59" s="73"/>
      <c r="G59" s="42">
        <f t="shared" si="3"/>
        <v>0</v>
      </c>
      <c r="H59" s="74" t="s">
        <v>137</v>
      </c>
      <c r="I59" s="83"/>
      <c r="J59" s="83"/>
    </row>
    <row r="60" s="4" customFormat="1" ht="25" customHeight="1" outlineLevel="1" spans="1:10">
      <c r="A60" s="60"/>
      <c r="B60" s="60"/>
      <c r="C60" s="75"/>
      <c r="D60" s="60"/>
      <c r="E60" s="60"/>
      <c r="F60" s="73"/>
      <c r="G60" s="42">
        <f t="shared" si="3"/>
        <v>0</v>
      </c>
      <c r="H60" s="74"/>
      <c r="I60" s="83"/>
      <c r="J60" s="83"/>
    </row>
    <row r="61" s="4" customFormat="1" ht="65" customHeight="1" outlineLevel="1" spans="1:15">
      <c r="A61" s="60">
        <v>28</v>
      </c>
      <c r="B61" s="60" t="s">
        <v>138</v>
      </c>
      <c r="C61" s="75" t="s">
        <v>139</v>
      </c>
      <c r="D61" s="60" t="s">
        <v>20</v>
      </c>
      <c r="E61" s="60">
        <v>60</v>
      </c>
      <c r="F61" s="73"/>
      <c r="G61" s="42">
        <f t="shared" si="3"/>
        <v>0</v>
      </c>
      <c r="H61" s="74" t="s">
        <v>140</v>
      </c>
      <c r="I61" s="83"/>
      <c r="J61" s="83"/>
      <c r="K61" s="4"/>
      <c r="L61" s="89"/>
      <c r="M61" s="90"/>
      <c r="N61" s="90"/>
      <c r="O61" s="90"/>
    </row>
    <row r="62" s="4" customFormat="1" ht="64" customHeight="1" outlineLevel="1" spans="1:16">
      <c r="A62" s="60">
        <v>29</v>
      </c>
      <c r="B62" s="60" t="s">
        <v>141</v>
      </c>
      <c r="C62" s="75" t="s">
        <v>142</v>
      </c>
      <c r="D62" s="60" t="s">
        <v>20</v>
      </c>
      <c r="E62" s="60">
        <v>86</v>
      </c>
      <c r="F62" s="73"/>
      <c r="G62" s="42">
        <f t="shared" si="3"/>
        <v>0</v>
      </c>
      <c r="H62" s="74" t="s">
        <v>140</v>
      </c>
      <c r="I62" s="83"/>
      <c r="J62" s="88"/>
      <c r="K62" s="4"/>
      <c r="L62" s="4"/>
      <c r="M62" s="4"/>
      <c r="N62" s="4"/>
      <c r="O62" s="91"/>
      <c r="P62" s="91"/>
    </row>
    <row r="63" s="4" customFormat="1" ht="64" customHeight="1" outlineLevel="1" spans="1:16">
      <c r="A63" s="60">
        <v>30</v>
      </c>
      <c r="B63" s="60" t="s">
        <v>143</v>
      </c>
      <c r="C63" s="75" t="s">
        <v>144</v>
      </c>
      <c r="D63" s="60" t="s">
        <v>87</v>
      </c>
      <c r="E63" s="60">
        <v>2</v>
      </c>
      <c r="F63" s="73"/>
      <c r="G63" s="42">
        <f t="shared" si="3"/>
        <v>0</v>
      </c>
      <c r="H63" s="74" t="s">
        <v>145</v>
      </c>
      <c r="I63" s="83"/>
      <c r="J63" s="83"/>
      <c r="K63" s="89"/>
      <c r="O63" s="91"/>
      <c r="P63" s="91"/>
    </row>
    <row r="64" s="4" customFormat="1" ht="63" customHeight="1" outlineLevel="1" spans="1:15">
      <c r="A64" s="60">
        <v>31</v>
      </c>
      <c r="B64" s="60" t="s">
        <v>146</v>
      </c>
      <c r="C64" s="75" t="s">
        <v>147</v>
      </c>
      <c r="D64" s="60" t="s">
        <v>87</v>
      </c>
      <c r="E64" s="60">
        <v>3</v>
      </c>
      <c r="F64" s="73"/>
      <c r="G64" s="42">
        <f t="shared" si="3"/>
        <v>0</v>
      </c>
      <c r="H64" s="74" t="s">
        <v>145</v>
      </c>
      <c r="I64" s="83"/>
      <c r="J64" s="83"/>
      <c r="K64" s="89"/>
      <c r="L64" s="89"/>
      <c r="M64" s="90"/>
      <c r="N64" s="90"/>
      <c r="O64" s="90"/>
    </row>
    <row r="65" s="4" customFormat="1" ht="63" customHeight="1" outlineLevel="1" spans="1:10">
      <c r="A65" s="60">
        <v>32</v>
      </c>
      <c r="B65" s="60" t="s">
        <v>111</v>
      </c>
      <c r="C65" s="75" t="s">
        <v>148</v>
      </c>
      <c r="D65" s="60" t="s">
        <v>16</v>
      </c>
      <c r="E65" s="60">
        <v>13.74</v>
      </c>
      <c r="F65" s="73"/>
      <c r="G65" s="42">
        <f t="shared" si="3"/>
        <v>0</v>
      </c>
      <c r="H65" s="74" t="s">
        <v>17</v>
      </c>
      <c r="I65" s="83"/>
      <c r="J65" s="83"/>
    </row>
    <row r="66" s="4" customFormat="1" ht="63" customHeight="1" outlineLevel="1" spans="1:10">
      <c r="A66" s="60">
        <v>33</v>
      </c>
      <c r="B66" s="60" t="s">
        <v>111</v>
      </c>
      <c r="C66" s="75" t="s">
        <v>148</v>
      </c>
      <c r="D66" s="60" t="s">
        <v>16</v>
      </c>
      <c r="E66" s="60">
        <v>25.89</v>
      </c>
      <c r="F66" s="73"/>
      <c r="G66" s="42">
        <f t="shared" si="3"/>
        <v>0</v>
      </c>
      <c r="H66" s="74" t="s">
        <v>17</v>
      </c>
      <c r="I66" s="83"/>
      <c r="J66" s="83"/>
    </row>
    <row r="67" s="4" customFormat="1" ht="22.5" spans="1:10">
      <c r="A67" s="64" t="s">
        <v>149</v>
      </c>
      <c r="B67" s="64"/>
      <c r="C67" s="94" t="s">
        <v>150</v>
      </c>
      <c r="D67" s="95"/>
      <c r="E67" s="95"/>
      <c r="F67" s="96"/>
      <c r="G67" s="97">
        <f>SUM(G68:G72)</f>
        <v>0</v>
      </c>
      <c r="H67" s="70"/>
      <c r="I67" s="82"/>
      <c r="J67" s="82"/>
    </row>
    <row r="68" s="4" customFormat="1" ht="66" customHeight="1" outlineLevel="1" spans="1:15">
      <c r="A68" s="60">
        <v>1</v>
      </c>
      <c r="B68" s="60" t="s">
        <v>151</v>
      </c>
      <c r="C68" s="75" t="s">
        <v>152</v>
      </c>
      <c r="D68" s="60" t="s">
        <v>20</v>
      </c>
      <c r="E68" s="60">
        <v>32</v>
      </c>
      <c r="F68" s="73"/>
      <c r="G68" s="42">
        <f>ROUND(F68*E68,2)</f>
        <v>0</v>
      </c>
      <c r="H68" s="74" t="str">
        <f>H61</f>
        <v>材料场内运输、下管、内排运管、安装胶圈、对口、接缝处理、固定、闭水实验等过程</v>
      </c>
      <c r="I68" s="83"/>
      <c r="J68" s="83"/>
      <c r="L68" s="89"/>
      <c r="M68" s="90"/>
      <c r="N68" s="90"/>
      <c r="O68" s="90"/>
    </row>
    <row r="69" s="4" customFormat="1" ht="66" customHeight="1" outlineLevel="1" spans="1:16">
      <c r="A69" s="60">
        <v>2</v>
      </c>
      <c r="B69" s="60" t="s">
        <v>153</v>
      </c>
      <c r="C69" s="75" t="s">
        <v>154</v>
      </c>
      <c r="D69" s="60" t="s">
        <v>20</v>
      </c>
      <c r="E69" s="60">
        <v>74</v>
      </c>
      <c r="F69" s="73"/>
      <c r="G69" s="42">
        <f>ROUND(F69*E69,2)</f>
        <v>0</v>
      </c>
      <c r="H69" s="74" t="str">
        <f>H68</f>
        <v>材料场内运输、下管、内排运管、安装胶圈、对口、接缝处理、固定、闭水实验等过程</v>
      </c>
      <c r="I69" s="83"/>
      <c r="J69" s="88"/>
      <c r="O69" s="91"/>
      <c r="P69" s="91"/>
    </row>
    <row r="70" s="4" customFormat="1" ht="65" customHeight="1" outlineLevel="1" spans="1:16">
      <c r="A70" s="60">
        <v>3</v>
      </c>
      <c r="B70" s="60" t="s">
        <v>69</v>
      </c>
      <c r="C70" s="75" t="s">
        <v>155</v>
      </c>
      <c r="D70" s="60" t="s">
        <v>20</v>
      </c>
      <c r="E70" s="60">
        <v>36</v>
      </c>
      <c r="F70" s="73"/>
      <c r="G70" s="42">
        <f>ROUND(F70*E70,2)</f>
        <v>0</v>
      </c>
      <c r="H70" s="74" t="s">
        <v>156</v>
      </c>
      <c r="I70" s="83"/>
      <c r="J70" s="131"/>
      <c r="O70" s="91"/>
      <c r="P70" s="91"/>
    </row>
    <row r="71" s="4" customFormat="1" ht="56.25" outlineLevel="1" spans="1:16">
      <c r="A71" s="60">
        <v>4</v>
      </c>
      <c r="B71" s="60" t="s">
        <v>69</v>
      </c>
      <c r="C71" s="75" t="s">
        <v>157</v>
      </c>
      <c r="D71" s="60" t="s">
        <v>20</v>
      </c>
      <c r="E71" s="60">
        <v>274</v>
      </c>
      <c r="F71" s="73"/>
      <c r="G71" s="42">
        <f>ROUND(F71*E71,2)</f>
        <v>0</v>
      </c>
      <c r="H71" s="74" t="s">
        <v>158</v>
      </c>
      <c r="I71" s="83"/>
      <c r="J71" s="88"/>
      <c r="O71" s="91"/>
      <c r="P71" s="91"/>
    </row>
    <row r="72" s="4" customFormat="1" ht="51" customHeight="1" outlineLevel="1" spans="1:16">
      <c r="A72" s="60">
        <v>5</v>
      </c>
      <c r="B72" s="60" t="s">
        <v>159</v>
      </c>
      <c r="C72" s="75" t="s">
        <v>160</v>
      </c>
      <c r="D72" s="60" t="s">
        <v>87</v>
      </c>
      <c r="E72" s="60">
        <v>14</v>
      </c>
      <c r="F72" s="73"/>
      <c r="G72" s="42">
        <f>ROUND(F72*E72,2)</f>
        <v>0</v>
      </c>
      <c r="H72" s="74" t="s">
        <v>145</v>
      </c>
      <c r="I72" s="83"/>
      <c r="J72" s="88"/>
      <c r="O72" s="91"/>
      <c r="P72" s="91"/>
    </row>
    <row r="73" s="4" customFormat="1" ht="22.5" spans="1:10">
      <c r="A73" s="64" t="s">
        <v>161</v>
      </c>
      <c r="B73" s="64"/>
      <c r="C73" s="94" t="s">
        <v>162</v>
      </c>
      <c r="D73" s="95"/>
      <c r="E73" s="95"/>
      <c r="F73" s="96"/>
      <c r="G73" s="97">
        <f>SUM(G74:G93)</f>
        <v>0</v>
      </c>
      <c r="H73" s="70"/>
      <c r="I73" s="82"/>
      <c r="J73" s="82"/>
    </row>
    <row r="74" s="4" customFormat="1" ht="63" customHeight="1" outlineLevel="1" spans="1:10">
      <c r="A74" s="60" t="s">
        <v>68</v>
      </c>
      <c r="B74" s="60"/>
      <c r="C74" s="75" t="s">
        <v>163</v>
      </c>
      <c r="D74" s="60" t="s">
        <v>36</v>
      </c>
      <c r="E74" s="60">
        <v>1</v>
      </c>
      <c r="F74" s="73"/>
      <c r="G74" s="42">
        <f>ROUND(F74*E74,2)</f>
        <v>0</v>
      </c>
      <c r="H74" s="74" t="s">
        <v>164</v>
      </c>
      <c r="I74" s="83"/>
      <c r="J74" s="83"/>
    </row>
    <row r="75" s="4" customFormat="1" ht="61" customHeight="1" outlineLevel="1" spans="1:10">
      <c r="A75" s="60" t="s">
        <v>72</v>
      </c>
      <c r="B75" s="60"/>
      <c r="C75" s="75" t="s">
        <v>165</v>
      </c>
      <c r="D75" s="60" t="s">
        <v>36</v>
      </c>
      <c r="E75" s="60">
        <v>1</v>
      </c>
      <c r="F75" s="73"/>
      <c r="G75" s="42">
        <f t="shared" ref="G75:G96" si="5">ROUND(F75*E75,2)</f>
        <v>0</v>
      </c>
      <c r="H75" s="74" t="s">
        <v>166</v>
      </c>
      <c r="I75" s="83"/>
      <c r="J75" s="83"/>
    </row>
    <row r="76" s="4" customFormat="1" ht="63" customHeight="1" outlineLevel="1" spans="1:10">
      <c r="A76" s="60" t="s">
        <v>74</v>
      </c>
      <c r="B76" s="60"/>
      <c r="C76" s="75" t="s">
        <v>167</v>
      </c>
      <c r="D76" s="60" t="s">
        <v>36</v>
      </c>
      <c r="E76" s="60">
        <v>3</v>
      </c>
      <c r="F76" s="73"/>
      <c r="G76" s="42">
        <f t="shared" si="5"/>
        <v>0</v>
      </c>
      <c r="H76" s="74" t="s">
        <v>166</v>
      </c>
      <c r="I76" s="83"/>
      <c r="J76" s="83"/>
    </row>
    <row r="77" s="4" customFormat="1" ht="73" customHeight="1" outlineLevel="1" spans="1:10">
      <c r="A77" s="60" t="s">
        <v>77</v>
      </c>
      <c r="B77" s="60"/>
      <c r="C77" s="75" t="s">
        <v>168</v>
      </c>
      <c r="D77" s="60" t="s">
        <v>36</v>
      </c>
      <c r="E77" s="60">
        <v>3</v>
      </c>
      <c r="F77" s="73"/>
      <c r="G77" s="42">
        <f t="shared" si="5"/>
        <v>0</v>
      </c>
      <c r="H77" s="74" t="s">
        <v>169</v>
      </c>
      <c r="I77" s="83"/>
      <c r="J77" s="83"/>
    </row>
    <row r="78" s="4" customFormat="1" ht="76" customHeight="1" outlineLevel="1" spans="1:10">
      <c r="A78" s="60" t="s">
        <v>81</v>
      </c>
      <c r="B78" s="60" t="s">
        <v>170</v>
      </c>
      <c r="C78" s="75" t="s">
        <v>171</v>
      </c>
      <c r="D78" s="60" t="s">
        <v>20</v>
      </c>
      <c r="E78" s="60">
        <v>15</v>
      </c>
      <c r="F78" s="73"/>
      <c r="G78" s="42">
        <f t="shared" si="5"/>
        <v>0</v>
      </c>
      <c r="H78" s="74" t="s">
        <v>172</v>
      </c>
      <c r="I78" s="83"/>
      <c r="J78" s="83"/>
    </row>
    <row r="79" s="4" customFormat="1" ht="77" customHeight="1" outlineLevel="1" spans="1:10">
      <c r="A79" s="60" t="s">
        <v>84</v>
      </c>
      <c r="B79" s="60" t="s">
        <v>170</v>
      </c>
      <c r="C79" s="75" t="s">
        <v>173</v>
      </c>
      <c r="D79" s="60" t="s">
        <v>20</v>
      </c>
      <c r="E79" s="60">
        <v>30</v>
      </c>
      <c r="F79" s="73"/>
      <c r="G79" s="42">
        <f t="shared" si="5"/>
        <v>0</v>
      </c>
      <c r="H79" s="74" t="s">
        <v>172</v>
      </c>
      <c r="I79" s="83"/>
      <c r="J79" s="83"/>
    </row>
    <row r="80" s="4" customFormat="1" ht="77" customHeight="1" outlineLevel="1" spans="1:10">
      <c r="A80" s="60" t="s">
        <v>89</v>
      </c>
      <c r="B80" s="60" t="s">
        <v>170</v>
      </c>
      <c r="C80" s="75" t="s">
        <v>174</v>
      </c>
      <c r="D80" s="60" t="s">
        <v>20</v>
      </c>
      <c r="E80" s="60">
        <v>431</v>
      </c>
      <c r="F80" s="73"/>
      <c r="G80" s="42">
        <f t="shared" si="5"/>
        <v>0</v>
      </c>
      <c r="H80" s="74" t="s">
        <v>172</v>
      </c>
      <c r="I80" s="83"/>
      <c r="J80" s="83"/>
    </row>
    <row r="81" s="4" customFormat="1" ht="77" customHeight="1" outlineLevel="1" spans="1:10">
      <c r="A81" s="60" t="s">
        <v>91</v>
      </c>
      <c r="B81" s="60" t="s">
        <v>170</v>
      </c>
      <c r="C81" s="75" t="s">
        <v>175</v>
      </c>
      <c r="D81" s="60" t="s">
        <v>20</v>
      </c>
      <c r="E81" s="60">
        <v>6</v>
      </c>
      <c r="F81" s="73"/>
      <c r="G81" s="42">
        <f t="shared" si="5"/>
        <v>0</v>
      </c>
      <c r="H81" s="74" t="s">
        <v>172</v>
      </c>
      <c r="I81" s="83"/>
      <c r="J81" s="83"/>
    </row>
    <row r="82" s="4" customFormat="1" ht="77" customHeight="1" outlineLevel="1" spans="1:10">
      <c r="A82" s="60" t="s">
        <v>93</v>
      </c>
      <c r="B82" s="60" t="s">
        <v>170</v>
      </c>
      <c r="C82" s="75" t="s">
        <v>176</v>
      </c>
      <c r="D82" s="60" t="s">
        <v>20</v>
      </c>
      <c r="E82" s="60">
        <v>314</v>
      </c>
      <c r="F82" s="73"/>
      <c r="G82" s="42">
        <f t="shared" si="5"/>
        <v>0</v>
      </c>
      <c r="H82" s="74" t="s">
        <v>172</v>
      </c>
      <c r="I82" s="83"/>
      <c r="J82" s="83"/>
    </row>
    <row r="83" s="4" customFormat="1" ht="76" customHeight="1" outlineLevel="1" spans="1:10">
      <c r="A83" s="60" t="s">
        <v>95</v>
      </c>
      <c r="B83" s="60"/>
      <c r="C83" s="75" t="s">
        <v>177</v>
      </c>
      <c r="D83" s="60" t="s">
        <v>36</v>
      </c>
      <c r="E83" s="60">
        <v>186</v>
      </c>
      <c r="F83" s="73"/>
      <c r="G83" s="42">
        <f t="shared" si="5"/>
        <v>0</v>
      </c>
      <c r="H83" s="74" t="s">
        <v>178</v>
      </c>
      <c r="I83" s="83"/>
      <c r="J83" s="83"/>
    </row>
    <row r="84" s="4" customFormat="1" ht="76" customHeight="1" outlineLevel="1" spans="1:10">
      <c r="A84" s="60" t="s">
        <v>98</v>
      </c>
      <c r="B84" s="60"/>
      <c r="C84" s="75" t="s">
        <v>179</v>
      </c>
      <c r="D84" s="60" t="s">
        <v>36</v>
      </c>
      <c r="E84" s="60">
        <v>76</v>
      </c>
      <c r="F84" s="73"/>
      <c r="G84" s="42">
        <f t="shared" si="5"/>
        <v>0</v>
      </c>
      <c r="H84" s="74" t="s">
        <v>178</v>
      </c>
      <c r="I84" s="83"/>
      <c r="J84" s="83"/>
    </row>
    <row r="85" s="4" customFormat="1" ht="54" customHeight="1" outlineLevel="1" spans="1:10">
      <c r="A85" s="60" t="s">
        <v>100</v>
      </c>
      <c r="B85" s="60"/>
      <c r="C85" s="75" t="s">
        <v>180</v>
      </c>
      <c r="D85" s="60" t="s">
        <v>36</v>
      </c>
      <c r="E85" s="60">
        <v>3</v>
      </c>
      <c r="F85" s="73"/>
      <c r="G85" s="42">
        <f t="shared" si="5"/>
        <v>0</v>
      </c>
      <c r="H85" s="74" t="s">
        <v>166</v>
      </c>
      <c r="I85" s="83"/>
      <c r="J85" s="83"/>
    </row>
    <row r="86" s="4" customFormat="1" ht="53" customHeight="1" outlineLevel="1" spans="1:10">
      <c r="A86" s="60" t="s">
        <v>102</v>
      </c>
      <c r="B86" s="60"/>
      <c r="C86" s="75" t="s">
        <v>181</v>
      </c>
      <c r="D86" s="60" t="s">
        <v>36</v>
      </c>
      <c r="E86" s="60">
        <v>3</v>
      </c>
      <c r="F86" s="73"/>
      <c r="G86" s="42">
        <f t="shared" si="5"/>
        <v>0</v>
      </c>
      <c r="H86" s="74" t="str">
        <f t="shared" ref="H86:H91" si="6">H85</f>
        <v>切管、坡口、清理工作面、管件安装</v>
      </c>
      <c r="I86" s="83"/>
      <c r="J86" s="83"/>
    </row>
    <row r="87" s="4" customFormat="1" ht="53" customHeight="1" outlineLevel="1" spans="1:10">
      <c r="A87" s="60" t="s">
        <v>104</v>
      </c>
      <c r="B87" s="60"/>
      <c r="C87" s="75" t="s">
        <v>182</v>
      </c>
      <c r="D87" s="60" t="s">
        <v>36</v>
      </c>
      <c r="E87" s="60">
        <v>9</v>
      </c>
      <c r="F87" s="73"/>
      <c r="G87" s="42">
        <f t="shared" si="5"/>
        <v>0</v>
      </c>
      <c r="H87" s="74" t="str">
        <f t="shared" si="6"/>
        <v>切管、坡口、清理工作面、管件安装</v>
      </c>
      <c r="I87" s="83"/>
      <c r="J87" s="83"/>
    </row>
    <row r="88" s="4" customFormat="1" ht="53" customHeight="1" outlineLevel="1" spans="1:10">
      <c r="A88" s="60" t="s">
        <v>106</v>
      </c>
      <c r="B88" s="60"/>
      <c r="C88" s="75" t="s">
        <v>183</v>
      </c>
      <c r="D88" s="60" t="s">
        <v>36</v>
      </c>
      <c r="E88" s="60">
        <v>262</v>
      </c>
      <c r="F88" s="73"/>
      <c r="G88" s="42">
        <f t="shared" si="5"/>
        <v>0</v>
      </c>
      <c r="H88" s="74" t="str">
        <f t="shared" si="6"/>
        <v>切管、坡口、清理工作面、管件安装</v>
      </c>
      <c r="I88" s="83"/>
      <c r="J88" s="83"/>
    </row>
    <row r="89" s="4" customFormat="1" ht="53" customHeight="1" outlineLevel="1" spans="1:10">
      <c r="A89" s="60" t="s">
        <v>108</v>
      </c>
      <c r="B89" s="60"/>
      <c r="C89" s="75" t="s">
        <v>184</v>
      </c>
      <c r="D89" s="60" t="s">
        <v>36</v>
      </c>
      <c r="E89" s="60">
        <v>2</v>
      </c>
      <c r="F89" s="73"/>
      <c r="G89" s="42">
        <f t="shared" si="5"/>
        <v>0</v>
      </c>
      <c r="H89" s="74" t="str">
        <f t="shared" si="6"/>
        <v>切管、坡口、清理工作面、管件安装</v>
      </c>
      <c r="I89" s="83"/>
      <c r="J89" s="83"/>
    </row>
    <row r="90" s="4" customFormat="1" ht="53" customHeight="1" outlineLevel="1" spans="1:10">
      <c r="A90" s="60" t="s">
        <v>110</v>
      </c>
      <c r="B90" s="60"/>
      <c r="C90" s="75" t="s">
        <v>185</v>
      </c>
      <c r="D90" s="60" t="s">
        <v>36</v>
      </c>
      <c r="E90" s="60">
        <v>9</v>
      </c>
      <c r="F90" s="73"/>
      <c r="G90" s="42">
        <f t="shared" si="5"/>
        <v>0</v>
      </c>
      <c r="H90" s="74" t="str">
        <f t="shared" si="6"/>
        <v>切管、坡口、清理工作面、管件安装</v>
      </c>
      <c r="I90" s="83"/>
      <c r="J90" s="83"/>
    </row>
    <row r="91" s="4" customFormat="1" ht="53" customHeight="1" outlineLevel="1" spans="1:10">
      <c r="A91" s="60" t="s">
        <v>114</v>
      </c>
      <c r="B91" s="60"/>
      <c r="C91" s="75" t="s">
        <v>186</v>
      </c>
      <c r="D91" s="60" t="s">
        <v>36</v>
      </c>
      <c r="E91" s="60">
        <v>262</v>
      </c>
      <c r="F91" s="73"/>
      <c r="G91" s="42">
        <f t="shared" si="5"/>
        <v>0</v>
      </c>
      <c r="H91" s="74" t="str">
        <f t="shared" si="6"/>
        <v>切管、坡口、清理工作面、管件安装</v>
      </c>
      <c r="I91" s="83"/>
      <c r="J91" s="83"/>
    </row>
    <row r="92" s="4" customFormat="1" ht="63" customHeight="1" outlineLevel="1" spans="1:10">
      <c r="A92" s="60" t="s">
        <v>116</v>
      </c>
      <c r="B92" s="60"/>
      <c r="C92" s="75" t="s">
        <v>187</v>
      </c>
      <c r="D92" s="60" t="s">
        <v>36</v>
      </c>
      <c r="E92" s="60">
        <v>1</v>
      </c>
      <c r="F92" s="73"/>
      <c r="G92" s="42">
        <f t="shared" si="5"/>
        <v>0</v>
      </c>
      <c r="H92" s="74" t="s">
        <v>188</v>
      </c>
      <c r="I92" s="83"/>
      <c r="J92" s="83"/>
    </row>
    <row r="93" s="4" customFormat="1" ht="52" customHeight="1" outlineLevel="1" spans="1:10">
      <c r="A93" s="60" t="s">
        <v>118</v>
      </c>
      <c r="B93" s="60"/>
      <c r="C93" s="75" t="s">
        <v>189</v>
      </c>
      <c r="D93" s="60" t="s">
        <v>57</v>
      </c>
      <c r="E93" s="60">
        <v>9</v>
      </c>
      <c r="F93" s="73"/>
      <c r="G93" s="42">
        <f t="shared" si="5"/>
        <v>0</v>
      </c>
      <c r="H93" s="74" t="s">
        <v>190</v>
      </c>
      <c r="I93" s="83"/>
      <c r="J93" s="83"/>
    </row>
    <row r="94" s="4" customFormat="1" ht="22.5" spans="1:10">
      <c r="A94" s="64" t="s">
        <v>191</v>
      </c>
      <c r="B94" s="64"/>
      <c r="C94" s="94" t="s">
        <v>192</v>
      </c>
      <c r="D94" s="95"/>
      <c r="E94" s="95"/>
      <c r="F94" s="96"/>
      <c r="G94" s="97">
        <f>SUM(G95:G101)</f>
        <v>0</v>
      </c>
      <c r="H94" s="70"/>
      <c r="I94" s="82"/>
      <c r="J94" s="82"/>
    </row>
    <row r="95" s="4" customFormat="1" ht="243" customHeight="1" outlineLevel="1" spans="1:10">
      <c r="A95" s="60">
        <v>1</v>
      </c>
      <c r="B95" s="60" t="s">
        <v>193</v>
      </c>
      <c r="C95" s="75" t="s">
        <v>194</v>
      </c>
      <c r="D95" s="60" t="s">
        <v>57</v>
      </c>
      <c r="E95" s="60">
        <v>10</v>
      </c>
      <c r="F95" s="73"/>
      <c r="G95" s="42">
        <f t="shared" ref="G95:G101" si="7">ROUND(F95*E95,2)</f>
        <v>0</v>
      </c>
      <c r="H95" s="74" t="s">
        <v>195</v>
      </c>
      <c r="I95" s="83"/>
      <c r="J95" s="83"/>
    </row>
    <row r="96" s="4" customFormat="1" ht="54" customHeight="1" outlineLevel="1" spans="1:10">
      <c r="A96" s="60">
        <v>2</v>
      </c>
      <c r="B96" s="60" t="s">
        <v>196</v>
      </c>
      <c r="C96" s="75" t="s">
        <v>197</v>
      </c>
      <c r="D96" s="60" t="s">
        <v>20</v>
      </c>
      <c r="E96" s="60">
        <v>100</v>
      </c>
      <c r="F96" s="73"/>
      <c r="G96" s="42">
        <f t="shared" si="7"/>
        <v>0</v>
      </c>
      <c r="H96" s="74" t="s">
        <v>198</v>
      </c>
      <c r="I96" s="83"/>
      <c r="J96" s="83"/>
    </row>
    <row r="97" s="4" customFormat="1" ht="56.25" outlineLevel="1" spans="1:10">
      <c r="A97" s="60">
        <v>3</v>
      </c>
      <c r="B97" s="60" t="s">
        <v>199</v>
      </c>
      <c r="C97" s="75" t="s">
        <v>200</v>
      </c>
      <c r="D97" s="60" t="s">
        <v>36</v>
      </c>
      <c r="E97" s="60">
        <v>10</v>
      </c>
      <c r="F97" s="73"/>
      <c r="G97" s="42">
        <f t="shared" si="7"/>
        <v>0</v>
      </c>
      <c r="H97" s="74" t="s">
        <v>201</v>
      </c>
      <c r="I97" s="83"/>
      <c r="J97" s="83"/>
    </row>
    <row r="98" s="4" customFormat="1" ht="45" outlineLevel="1" spans="1:10">
      <c r="A98" s="60">
        <v>4</v>
      </c>
      <c r="B98" s="98" t="s">
        <v>202</v>
      </c>
      <c r="C98" s="75" t="s">
        <v>203</v>
      </c>
      <c r="D98" s="99" t="s">
        <v>20</v>
      </c>
      <c r="E98" s="60">
        <f>4*18</f>
        <v>72</v>
      </c>
      <c r="F98" s="73"/>
      <c r="G98" s="42">
        <f t="shared" si="7"/>
        <v>0</v>
      </c>
      <c r="H98" s="74" t="s">
        <v>204</v>
      </c>
      <c r="I98" s="83"/>
      <c r="J98" s="83"/>
    </row>
    <row r="99" s="4" customFormat="1" ht="64" customHeight="1" outlineLevel="1" spans="1:10">
      <c r="A99" s="60">
        <v>5</v>
      </c>
      <c r="B99" s="98"/>
      <c r="C99" s="75" t="s">
        <v>205</v>
      </c>
      <c r="D99" s="99" t="s">
        <v>20</v>
      </c>
      <c r="E99" s="60">
        <v>329</v>
      </c>
      <c r="F99" s="73"/>
      <c r="G99" s="42">
        <f t="shared" si="7"/>
        <v>0</v>
      </c>
      <c r="H99" s="74" t="s">
        <v>206</v>
      </c>
      <c r="I99" s="83"/>
      <c r="J99" s="83"/>
    </row>
    <row r="100" s="4" customFormat="1" ht="45" outlineLevel="1" spans="1:10">
      <c r="A100" s="60">
        <v>7</v>
      </c>
      <c r="B100" s="100"/>
      <c r="C100" s="75" t="s">
        <v>207</v>
      </c>
      <c r="D100" s="99" t="s">
        <v>20</v>
      </c>
      <c r="E100" s="60">
        <v>279</v>
      </c>
      <c r="F100" s="73"/>
      <c r="G100" s="42">
        <f t="shared" si="7"/>
        <v>0</v>
      </c>
      <c r="H100" s="74" t="s">
        <v>208</v>
      </c>
      <c r="I100" s="83"/>
      <c r="J100" s="83"/>
    </row>
    <row r="101" s="4" customFormat="1" ht="125" customHeight="1" outlineLevel="1" spans="1:10">
      <c r="A101" s="60">
        <v>8</v>
      </c>
      <c r="B101" s="101" t="s">
        <v>209</v>
      </c>
      <c r="C101" s="75" t="s">
        <v>210</v>
      </c>
      <c r="D101" s="98" t="s">
        <v>87</v>
      </c>
      <c r="E101" s="60">
        <v>2</v>
      </c>
      <c r="F101" s="73"/>
      <c r="G101" s="42">
        <f t="shared" si="7"/>
        <v>0</v>
      </c>
      <c r="H101" s="74" t="s">
        <v>211</v>
      </c>
      <c r="I101" s="83"/>
      <c r="J101" s="83"/>
    </row>
    <row r="102" s="4" customFormat="1" ht="22.5" spans="1:10">
      <c r="A102" s="102" t="s">
        <v>212</v>
      </c>
      <c r="B102" s="103"/>
      <c r="C102" s="94" t="s">
        <v>213</v>
      </c>
      <c r="D102" s="102"/>
      <c r="E102" s="104"/>
      <c r="F102" s="105"/>
      <c r="G102" s="97">
        <f>SUM(G103:G109)</f>
        <v>0</v>
      </c>
      <c r="H102" s="70"/>
      <c r="I102" s="82"/>
      <c r="J102" s="82"/>
    </row>
    <row r="103" s="4" customFormat="1" ht="25" customHeight="1" outlineLevel="1" spans="1:10">
      <c r="A103" s="98"/>
      <c r="B103" s="98"/>
      <c r="C103" s="106" t="s">
        <v>214</v>
      </c>
      <c r="D103" s="98"/>
      <c r="E103" s="107"/>
      <c r="F103" s="108"/>
      <c r="G103" s="42">
        <f t="shared" ref="G103:G109" si="8">ROUND(F103*E103,2)</f>
        <v>0</v>
      </c>
      <c r="H103" s="74"/>
      <c r="I103" s="83"/>
      <c r="J103" s="83"/>
    </row>
    <row r="104" s="4" customFormat="1" ht="69" customHeight="1" outlineLevel="1" spans="1:10">
      <c r="A104" s="98">
        <v>1</v>
      </c>
      <c r="B104" s="98" t="s">
        <v>215</v>
      </c>
      <c r="C104" s="109" t="s">
        <v>216</v>
      </c>
      <c r="D104" s="98" t="s">
        <v>24</v>
      </c>
      <c r="E104" s="107">
        <v>41</v>
      </c>
      <c r="F104" s="108"/>
      <c r="G104" s="42">
        <f t="shared" si="8"/>
        <v>0</v>
      </c>
      <c r="H104" s="74" t="s">
        <v>217</v>
      </c>
      <c r="I104" s="83"/>
      <c r="J104" s="83"/>
    </row>
    <row r="105" s="4" customFormat="1" ht="69" customHeight="1" outlineLevel="1" spans="1:10">
      <c r="A105" s="98">
        <v>2</v>
      </c>
      <c r="B105" s="98" t="s">
        <v>215</v>
      </c>
      <c r="C105" s="109" t="s">
        <v>218</v>
      </c>
      <c r="D105" s="98" t="s">
        <v>24</v>
      </c>
      <c r="E105" s="107">
        <v>41</v>
      </c>
      <c r="F105" s="108"/>
      <c r="G105" s="42">
        <f t="shared" si="8"/>
        <v>0</v>
      </c>
      <c r="H105" s="74" t="s">
        <v>217</v>
      </c>
      <c r="I105" s="83"/>
      <c r="J105" s="83"/>
    </row>
    <row r="106" s="4" customFormat="1" ht="69" customHeight="1" outlineLevel="1" spans="1:10">
      <c r="A106" s="98">
        <v>3</v>
      </c>
      <c r="B106" s="98" t="s">
        <v>215</v>
      </c>
      <c r="C106" s="109" t="s">
        <v>219</v>
      </c>
      <c r="D106" s="98" t="s">
        <v>24</v>
      </c>
      <c r="E106" s="107">
        <v>370</v>
      </c>
      <c r="F106" s="108"/>
      <c r="G106" s="42">
        <f t="shared" si="8"/>
        <v>0</v>
      </c>
      <c r="H106" s="74" t="s">
        <v>217</v>
      </c>
      <c r="I106" s="83"/>
      <c r="J106" s="83"/>
    </row>
    <row r="107" s="4" customFormat="1" ht="69" customHeight="1" outlineLevel="1" spans="1:10">
      <c r="A107" s="98">
        <v>4</v>
      </c>
      <c r="B107" s="98" t="s">
        <v>215</v>
      </c>
      <c r="C107" s="109" t="s">
        <v>220</v>
      </c>
      <c r="D107" s="98" t="s">
        <v>24</v>
      </c>
      <c r="E107" s="107">
        <v>370</v>
      </c>
      <c r="F107" s="108"/>
      <c r="G107" s="42">
        <f t="shared" si="8"/>
        <v>0</v>
      </c>
      <c r="H107" s="74" t="s">
        <v>217</v>
      </c>
      <c r="I107" s="83"/>
      <c r="J107" s="83"/>
    </row>
    <row r="108" s="4" customFormat="1" ht="78" customHeight="1" outlineLevel="1" spans="1:10">
      <c r="A108" s="98">
        <v>5</v>
      </c>
      <c r="B108" s="98"/>
      <c r="C108" s="109" t="s">
        <v>221</v>
      </c>
      <c r="D108" s="98" t="s">
        <v>57</v>
      </c>
      <c r="E108" s="107">
        <v>4</v>
      </c>
      <c r="F108" s="108"/>
      <c r="G108" s="42">
        <f t="shared" si="8"/>
        <v>0</v>
      </c>
      <c r="H108" s="74" t="s">
        <v>222</v>
      </c>
      <c r="I108" s="83"/>
      <c r="J108" s="83"/>
    </row>
    <row r="109" s="4" customFormat="1" ht="80" customHeight="1" outlineLevel="1" spans="1:10">
      <c r="A109" s="98">
        <v>6</v>
      </c>
      <c r="B109" s="98"/>
      <c r="C109" s="109" t="s">
        <v>223</v>
      </c>
      <c r="D109" s="98" t="s">
        <v>57</v>
      </c>
      <c r="E109" s="107">
        <v>4</v>
      </c>
      <c r="F109" s="108"/>
      <c r="G109" s="42">
        <f t="shared" si="8"/>
        <v>0</v>
      </c>
      <c r="H109" s="74" t="s">
        <v>222</v>
      </c>
      <c r="I109" s="83"/>
      <c r="J109" s="83"/>
    </row>
    <row r="110" s="4" customFormat="1" ht="26" customHeight="1" spans="1:9">
      <c r="A110" s="102" t="s">
        <v>224</v>
      </c>
      <c r="B110" s="103"/>
      <c r="C110" s="110" t="s">
        <v>225</v>
      </c>
      <c r="D110" s="110"/>
      <c r="E110" s="102"/>
      <c r="F110" s="104"/>
      <c r="G110" s="97">
        <f>SUM(G111:G112)</f>
        <v>0</v>
      </c>
      <c r="H110" s="111"/>
      <c r="I110" s="132"/>
    </row>
    <row r="111" s="4" customFormat="1" ht="45" spans="1:9">
      <c r="A111" s="112">
        <v>1</v>
      </c>
      <c r="B111" s="112"/>
      <c r="C111" s="113" t="s">
        <v>226</v>
      </c>
      <c r="D111" s="114" t="s">
        <v>227</v>
      </c>
      <c r="E111" s="115">
        <v>20</v>
      </c>
      <c r="F111" s="108"/>
      <c r="G111" s="42">
        <f>ROUND(F111*E111,2)</f>
        <v>0</v>
      </c>
      <c r="H111" s="116" t="s">
        <v>228</v>
      </c>
      <c r="I111" s="133"/>
    </row>
    <row r="112" s="4" customFormat="1" ht="48" customHeight="1" spans="1:9">
      <c r="A112" s="112">
        <v>2</v>
      </c>
      <c r="B112" s="112"/>
      <c r="C112" s="113" t="s">
        <v>229</v>
      </c>
      <c r="D112" s="114" t="s">
        <v>227</v>
      </c>
      <c r="E112" s="115">
        <v>20</v>
      </c>
      <c r="F112" s="108"/>
      <c r="G112" s="42">
        <f>ROUND(F112*E112,2)</f>
        <v>0</v>
      </c>
      <c r="H112" s="116" t="s">
        <v>228</v>
      </c>
      <c r="I112" s="133"/>
    </row>
    <row r="113" ht="25" customHeight="1" spans="1:10">
      <c r="A113" s="117" t="s">
        <v>230</v>
      </c>
      <c r="B113" s="118"/>
      <c r="C113" s="119"/>
      <c r="D113" s="64"/>
      <c r="E113" s="64"/>
      <c r="F113" s="120"/>
      <c r="G113" s="121">
        <f>G102+G94+G73+G67+G30+G19+G6+G110</f>
        <v>0</v>
      </c>
      <c r="H113" s="122"/>
      <c r="I113" s="134"/>
      <c r="J113" s="134"/>
    </row>
    <row r="114" ht="25" customHeight="1" spans="1:10">
      <c r="A114" s="123" t="s">
        <v>231</v>
      </c>
      <c r="B114" s="124"/>
      <c r="C114" s="125"/>
      <c r="D114" s="126">
        <v>0.03</v>
      </c>
      <c r="E114" s="127"/>
      <c r="F114" s="128"/>
      <c r="G114" s="121">
        <f>ROUND(G113*D114,2)</f>
        <v>0</v>
      </c>
      <c r="H114" s="129"/>
      <c r="I114" s="135"/>
      <c r="J114" s="135"/>
    </row>
    <row r="115" ht="25" customHeight="1" spans="1:10">
      <c r="A115" s="123" t="s">
        <v>232</v>
      </c>
      <c r="B115" s="124"/>
      <c r="C115" s="125"/>
      <c r="D115" s="130"/>
      <c r="E115" s="130"/>
      <c r="F115" s="128"/>
      <c r="G115" s="121">
        <f>SUM(G113:G114)</f>
        <v>0</v>
      </c>
      <c r="H115" s="129"/>
      <c r="I115" s="135"/>
      <c r="J115" s="135"/>
    </row>
    <row r="116" ht="7" customHeight="1"/>
  </sheetData>
  <autoFilter ref="A1:G116">
    <extLst/>
  </autoFilter>
  <mergeCells count="14">
    <mergeCell ref="A1:H1"/>
    <mergeCell ref="A3:G3"/>
    <mergeCell ref="A113:C113"/>
    <mergeCell ref="A114:C114"/>
    <mergeCell ref="A115:C115"/>
    <mergeCell ref="A4:A5"/>
    <mergeCell ref="B4:B5"/>
    <mergeCell ref="C4:C5"/>
    <mergeCell ref="D4:D5"/>
    <mergeCell ref="E4:E5"/>
    <mergeCell ref="F4:F5"/>
    <mergeCell ref="G4:G5"/>
    <mergeCell ref="H4:H5"/>
    <mergeCell ref="I40:I41"/>
  </mergeCells>
  <printOptions horizontalCentered="1"/>
  <pageMargins left="0.0777777777777778" right="0.0777777777777778" top="0.235416666666667" bottom="0.235416666666667" header="0.5" footer="0.118055555555556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2024-10-18T08:53:06Z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